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55" yWindow="30" windowWidth="19440" windowHeight="12240"/>
  </bookViews>
  <sheets>
    <sheet name="App B.1 Budget" sheetId="6" r:id="rId1"/>
    <sheet name="App B.2 Savings" sheetId="14" r:id="rId2"/>
    <sheet name="App B.3 Unspent" sheetId="1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2yrto100" localSheetId="0">[1]Lookups!#REF!</definedName>
    <definedName name="_12yrto100" localSheetId="1">[2]Lookups!#REF!</definedName>
    <definedName name="_12yrto100" localSheetId="2">[1]Lookups!#REF!</definedName>
    <definedName name="_12yrto100">[3]Lookups!#REF!</definedName>
    <definedName name="_12yrto60" localSheetId="0">[1]Lookups!#REF!</definedName>
    <definedName name="_12yrto60" localSheetId="1">[2]Lookups!#REF!</definedName>
    <definedName name="_12yrto60" localSheetId="2">[1]Lookups!#REF!</definedName>
    <definedName name="_12yrto60">[3]Lookups!#REF!</definedName>
    <definedName name="_3yrto100" localSheetId="0">[1]Lookups!#REF!</definedName>
    <definedName name="_3yrto100" localSheetId="1">[2]Lookups!#REF!</definedName>
    <definedName name="_3yrto100" localSheetId="2">[1]Lookups!#REF!</definedName>
    <definedName name="_3yrto100">[3]Lookups!#REF!</definedName>
    <definedName name="_3yrto60" localSheetId="0">[1]Lookups!#REF!</definedName>
    <definedName name="_3yrto60" localSheetId="1">[2]Lookups!#REF!</definedName>
    <definedName name="_3yrto60" localSheetId="2">[1]Lookups!#REF!</definedName>
    <definedName name="_3yrto60">[3]Lookups!#REF!</definedName>
    <definedName name="_6yrto100" localSheetId="0">[1]Lookups!#REF!</definedName>
    <definedName name="_6yrto100" localSheetId="1">[2]Lookups!#REF!</definedName>
    <definedName name="_6yrto100" localSheetId="2">[1]Lookups!#REF!</definedName>
    <definedName name="_6yrto100">[3]Lookups!#REF!</definedName>
    <definedName name="_6yrto60" localSheetId="0">[1]Lookups!#REF!</definedName>
    <definedName name="_6yrto60" localSheetId="1">[2]Lookups!#REF!</definedName>
    <definedName name="_6yrto60" localSheetId="2">[1]Lookups!#REF!</definedName>
    <definedName name="_6yrto60">[3]Lookups!#REF!</definedName>
    <definedName name="_9yrto100" localSheetId="0">[1]Lookups!#REF!</definedName>
    <definedName name="_9yrto100" localSheetId="1">[2]Lookups!#REF!</definedName>
    <definedName name="_9yrto100" localSheetId="2">[1]Lookups!#REF!</definedName>
    <definedName name="_9yrto100">[3]Lookups!#REF!</definedName>
    <definedName name="_9yrto60" localSheetId="0">[1]Lookups!#REF!</definedName>
    <definedName name="_9yrto60" localSheetId="1">[2]Lookups!#REF!</definedName>
    <definedName name="_9yrto60" localSheetId="2">[1]Lookups!#REF!</definedName>
    <definedName name="_9yrto60">[3]Lookups!#REF!</definedName>
    <definedName name="_xlnm._FilterDatabase" localSheetId="0" hidden="1">'App B.1 Budget'!$L$1:$L$12</definedName>
    <definedName name="_xlnm._FilterDatabase" localSheetId="1" hidden="1">'App B.2 Savings'!$A$4:$AV$11</definedName>
    <definedName name="_xlnm._FilterDatabase" localSheetId="2" hidden="1">'App B.3 Unspent'!$L$1:$L$13</definedName>
    <definedName name="_xxc" localSheetId="2">[3]Lookups!#REF!</definedName>
    <definedName name="_xxc">[3]Lookups!#REF!</definedName>
    <definedName name="_xxx" localSheetId="2">[3]Lookups!#REF!</definedName>
    <definedName name="_xxx">[3]Lookups!#REF!</definedName>
    <definedName name="asdasdf" localSheetId="2">#REF!</definedName>
    <definedName name="asdasdf">#REF!</definedName>
    <definedName name="asdfgsdfg" localSheetId="2">#REF!</definedName>
    <definedName name="asdfgsdfg">#REF!</definedName>
    <definedName name="CAlist" localSheetId="0">#REF!</definedName>
    <definedName name="CAlist" localSheetId="1">#REF!</definedName>
    <definedName name="CAlist" localSheetId="2">#REF!</definedName>
    <definedName name="CAlist">#REF!</definedName>
    <definedName name="DATA" localSheetId="1">#REF!</definedName>
    <definedName name="DATA" localSheetId="2">#REF!</definedName>
    <definedName name="DATA">#REF!</definedName>
    <definedName name="DATA1" localSheetId="1">#REF!</definedName>
    <definedName name="DATA1" localSheetId="2">#REF!</definedName>
    <definedName name="DATA1">#REF!</definedName>
    <definedName name="DECISION_THEME" localSheetId="1">'[4]Table 7 - Table of Compliance'!#REF!</definedName>
    <definedName name="DECISION_THEME" localSheetId="2">'[4]Table 7 - Table of Compliance'!#REF!</definedName>
    <definedName name="DECISION_THEME">'[4]Table 7 - Table of Compliance'!#REF!</definedName>
    <definedName name="dfghdfgh" localSheetId="2">#REF!</definedName>
    <definedName name="dfghdfgh">#REF!</definedName>
    <definedName name="Division">'[5]Contract Summary'!$G$44:$G$52</definedName>
    <definedName name="EEGAVersion" localSheetId="0">#REF!</definedName>
    <definedName name="EEGAVersion" localSheetId="1">#REF!</definedName>
    <definedName name="EEGAVersion" localSheetId="2">#REF!</definedName>
    <definedName name="EEGAVersion">#REF!</definedName>
    <definedName name="Enf60Never" localSheetId="0">[1]Lookups!#REF!</definedName>
    <definedName name="Enf60Never" localSheetId="1">[2]Lookups!#REF!</definedName>
    <definedName name="Enf60Never" localSheetId="2">[1]Lookups!#REF!</definedName>
    <definedName name="Enf60Never">[3]Lookups!#REF!</definedName>
    <definedName name="ExportRanges" localSheetId="0">#REF!</definedName>
    <definedName name="ExportRanges" localSheetId="1">#REF!</definedName>
    <definedName name="ExportRanges" localSheetId="2">#REF!</definedName>
    <definedName name="ExportRanges">#REF!</definedName>
    <definedName name="ExportRangeSeed" localSheetId="0">#REF!</definedName>
    <definedName name="ExportRangeSeed" localSheetId="1">#REF!</definedName>
    <definedName name="ExportRangeSeed" localSheetId="2">#REF!</definedName>
    <definedName name="ExportRangeSeed">#REF!</definedName>
    <definedName name="fghdrty" localSheetId="2">#REF!</definedName>
    <definedName name="fghdrty">#REF!</definedName>
    <definedName name="FUNCTION5020" localSheetId="0">#REF!</definedName>
    <definedName name="FUNCTION5020" localSheetId="1">#REF!</definedName>
    <definedName name="FUNCTION5020" localSheetId="2">#REF!</definedName>
    <definedName name="FUNCTION5020">#REF!</definedName>
    <definedName name="FUNCTION5021" localSheetId="0">'[6]72105020'!#REF!</definedName>
    <definedName name="FUNCTION5021" localSheetId="1">'[6]72105020'!#REF!</definedName>
    <definedName name="FUNCTION5021" localSheetId="2">'[6]72105020'!#REF!</definedName>
    <definedName name="FUNCTION5021">'[6]72105020'!#REF!</definedName>
    <definedName name="FUNCTION5045" localSheetId="0">'[6]72105020'!#REF!</definedName>
    <definedName name="FUNCTION5045" localSheetId="1">'[6]72105020'!#REF!</definedName>
    <definedName name="FUNCTION5045" localSheetId="2">'[6]72105020'!#REF!</definedName>
    <definedName name="FUNCTION5045">'[6]72105020'!#REF!</definedName>
    <definedName name="FUNCTION5051" localSheetId="0">'[6]72105020'!#REF!</definedName>
    <definedName name="FUNCTION5051" localSheetId="1">'[6]72105020'!#REF!</definedName>
    <definedName name="FUNCTION5051" localSheetId="2">'[6]72105020'!#REF!</definedName>
    <definedName name="FUNCTION5051">'[6]72105020'!#REF!</definedName>
    <definedName name="ImportExportRanges" localSheetId="0">#REF!</definedName>
    <definedName name="ImportExportRanges" localSheetId="1">#REF!</definedName>
    <definedName name="ImportExportRanges" localSheetId="2">#REF!</definedName>
    <definedName name="ImportExportRanges">#REF!</definedName>
    <definedName name="ImportExportRangeSeed" localSheetId="0">#REF!</definedName>
    <definedName name="ImportExportRangeSeed" localSheetId="1">#REF!</definedName>
    <definedName name="ImportExportRangeSeed" localSheetId="2">#REF!</definedName>
    <definedName name="ImportExportRangeSeed">#REF!</definedName>
    <definedName name="InvDate_Dropdown">'[5]Contract Summary'!$A$44:$A$107</definedName>
    <definedName name="InvMonth">'[5]F&amp;A'!$C$2</definedName>
    <definedName name="IOC_Code_Query" localSheetId="0">#REF!</definedName>
    <definedName name="IOC_Code_Query" localSheetId="1">#REF!</definedName>
    <definedName name="IOC_Code_Query" localSheetId="2">#REF!</definedName>
    <definedName name="IOC_Code_Query">#REF!</definedName>
    <definedName name="Lookup" localSheetId="1">#REF!</definedName>
    <definedName name="Lookup" localSheetId="2">#REF!</definedName>
    <definedName name="Lookup">#REF!</definedName>
    <definedName name="Market_Sector" localSheetId="0">'App B.1 Budget'!#REF!</definedName>
    <definedName name="Market_Sector" localSheetId="1">'App B.2 Savings'!#REF!</definedName>
    <definedName name="Market_Sector" localSheetId="2">'App B.3 Unspent'!#REF!</definedName>
    <definedName name="Market_Sector">#REF!</definedName>
    <definedName name="MaxMeasures" localSheetId="0">[7]Calculations!$K$8</definedName>
    <definedName name="MaxMeasures" localSheetId="1">[8]Calculations!$K$8</definedName>
    <definedName name="MaxMeasures" localSheetId="2">[7]Calculations!$K$8</definedName>
    <definedName name="MaxMeasures">[9]Calculations!$K$8</definedName>
    <definedName name="MEA">'App B.1 Budget'!#REF!</definedName>
    <definedName name="NAlist" localSheetId="0">#REF!</definedName>
    <definedName name="NAlist" localSheetId="1">#REF!</definedName>
    <definedName name="NAlist" localSheetId="2">#REF!</definedName>
    <definedName name="NAlist">#REF!</definedName>
    <definedName name="names" localSheetId="1">#REF!</definedName>
    <definedName name="names" localSheetId="2">#REF!</definedName>
    <definedName name="names">#REF!</definedName>
    <definedName name="_xlnm.Print_Area" localSheetId="0">'App B.1 Budget'!$B:$AL</definedName>
    <definedName name="_xlnm.Print_Area" localSheetId="1">'App B.2 Savings'!$B$1:$AV$21</definedName>
    <definedName name="_xlnm.Print_Area" localSheetId="2">'App B.3 Unspent'!$B:$V</definedName>
    <definedName name="PRINT_AREA_405s" localSheetId="0">'[6]72105020'!$A$1:$N$42,'[6]72105020'!#REF!,'[6]72105020'!#REF!,'[6]72105020'!#REF!,'[6]72105020'!#REF!,'[6]72105020'!#REF!</definedName>
    <definedName name="PRINT_AREA_405s" localSheetId="1">'[6]72105020'!$A$1:$N$42,'[6]72105020'!#REF!,'[6]72105020'!#REF!,'[6]72105020'!#REF!,'[6]72105020'!#REF!,'[6]72105020'!#REF!</definedName>
    <definedName name="PRINT_AREA_405s" localSheetId="2">'[6]72105020'!$A$1:$N$42,'[6]72105020'!#REF!,'[6]72105020'!#REF!,'[6]72105020'!#REF!,'[6]72105020'!#REF!,'[6]72105020'!#REF!</definedName>
    <definedName name="PRINT_AREA_405s">'[6]72105020'!$A$1:$N$42,'[6]72105020'!#REF!,'[6]72105020'!#REF!,'[6]72105020'!#REF!,'[6]72105020'!#REF!,'[6]72105020'!#REF!</definedName>
    <definedName name="PRINT_AREA_RECAP" localSheetId="0">'[6]72105020'!#REF!</definedName>
    <definedName name="PRINT_AREA_RECAP" localSheetId="1">'[6]72105020'!#REF!</definedName>
    <definedName name="PRINT_AREA_RECAP" localSheetId="2">'[6]72105020'!#REF!</definedName>
    <definedName name="PRINT_AREA_RECAP">'[6]72105020'!#REF!</definedName>
    <definedName name="_xlnm.Print_Titles" localSheetId="0">'App B.1 Budget'!$B:$C,'App B.1 Budget'!$3:$3</definedName>
    <definedName name="_xlnm.Print_Titles" localSheetId="1">'App B.2 Savings'!$B:$D,'App B.2 Savings'!$4:$4</definedName>
    <definedName name="_xlnm.Print_Titles" localSheetId="2">'App B.3 Unspent'!$B:$C,'App B.3 Unspent'!$3:$3</definedName>
    <definedName name="Prob">'[5]Contract Summary'!$B$44:$B$48</definedName>
    <definedName name="Program_Status" localSheetId="0">'App B.1 Budget'!#REF!</definedName>
    <definedName name="Program_Status" localSheetId="1">'App B.2 Savings'!#REF!</definedName>
    <definedName name="Program_Status" localSheetId="2">'App B.3 Unspent'!#REF!</definedName>
    <definedName name="Program_Status">#REF!</definedName>
    <definedName name="Program_Type" localSheetId="0">'App B.1 Budget'!#REF!</definedName>
    <definedName name="Program_Type" localSheetId="1">'App B.2 Savings'!#REF!</definedName>
    <definedName name="Program_Type" localSheetId="2">'App B.3 Unspent'!#REF!</definedName>
    <definedName name="Program_Type">#REF!</definedName>
    <definedName name="q">[3]Lookups!#REF!</definedName>
    <definedName name="qryNormByMkt_AllData" localSheetId="1">#REF!</definedName>
    <definedName name="qryNormByMkt_AllData" localSheetId="2">#REF!</definedName>
    <definedName name="qryNormByMkt_AllData">#REF!</definedName>
    <definedName name="rtuyer" localSheetId="2">#REF!</definedName>
    <definedName name="rtuyer">#REF!</definedName>
    <definedName name="Source" localSheetId="1">#REF!</definedName>
    <definedName name="Source" localSheetId="2">#REF!</definedName>
    <definedName name="Source">#REF!</definedName>
    <definedName name="srtyeryjhnb" localSheetId="2">#REF!</definedName>
    <definedName name="srtyeryjhnb">#REF!</definedName>
    <definedName name="StampStatusLocation" localSheetId="0">#REF!</definedName>
    <definedName name="StampStatusLocation" localSheetId="1">#REF!</definedName>
    <definedName name="StampStatusLocation" localSheetId="2">#REF!</definedName>
    <definedName name="StampStatusLocation">#REF!</definedName>
    <definedName name="StampVersionLocation" localSheetId="0">#REF!</definedName>
    <definedName name="StampVersionLocation" localSheetId="1">#REF!</definedName>
    <definedName name="StampVersionLocation" localSheetId="2">#REF!</definedName>
    <definedName name="StampVersionLocation">#REF!</definedName>
    <definedName name="StandaloneMode" localSheetId="0">#REF!</definedName>
    <definedName name="StandaloneMode" localSheetId="1">#REF!</definedName>
    <definedName name="StandaloneMode" localSheetId="2">#REF!</definedName>
    <definedName name="StandaloneMode">#REF!</definedName>
    <definedName name="StartYr" localSheetId="0">#REF!</definedName>
    <definedName name="StartYr" localSheetId="1">#REF!</definedName>
    <definedName name="StartYr" localSheetId="2">#REF!</definedName>
    <definedName name="StartYr">#REF!</definedName>
    <definedName name="SUMMARY">!$G$436:$U$493</definedName>
    <definedName name="UpdateVersion" localSheetId="0">#REF!</definedName>
    <definedName name="UpdateVersion" localSheetId="1">#REF!</definedName>
    <definedName name="UpdateVersion" localSheetId="2">#REF!</definedName>
    <definedName name="UpdateVersion">#REF!</definedName>
    <definedName name="Utility_Grouping" localSheetId="0">'App B.1 Budget'!#REF!</definedName>
    <definedName name="Utility_Grouping" localSheetId="1">'App B.2 Savings'!#REF!</definedName>
    <definedName name="Utility_Grouping" localSheetId="2">'App B.3 Unspent'!#REF!</definedName>
    <definedName name="Utility_Grouping">#REF!</definedName>
    <definedName name="Validation_Ranges" localSheetId="0">#REF!</definedName>
    <definedName name="Validation_Ranges" localSheetId="1">#REF!</definedName>
    <definedName name="Validation_Ranges" localSheetId="2">#REF!</definedName>
    <definedName name="Validation_Ranges">#REF!</definedName>
    <definedName name="ValidationRangeSeed" localSheetId="0">#REF!</definedName>
    <definedName name="ValidationRangeSeed" localSheetId="1">#REF!</definedName>
    <definedName name="ValidationRangeSeed" localSheetId="2">#REF!</definedName>
    <definedName name="ValidationRangeSeed">#REF!</definedName>
    <definedName name="ValidatorVersion" localSheetId="0">#REF!</definedName>
    <definedName name="ValidatorVersion" localSheetId="1">#REF!</definedName>
    <definedName name="ValidatorVersion" localSheetId="2">#REF!</definedName>
    <definedName name="ValidatorVersion">#REF!</definedName>
    <definedName name="Version" localSheetId="0">#REF!</definedName>
    <definedName name="Version" localSheetId="1">#REF!</definedName>
    <definedName name="Version" localSheetId="2">#REF!</definedName>
    <definedName name="Version">#REF!</definedName>
    <definedName name="vv" localSheetId="2">#REF!</definedName>
    <definedName name="vv">#REF!</definedName>
    <definedName name="wERQWERF" localSheetId="2">#REF!</definedName>
    <definedName name="wERQWERF">#REF!</definedName>
    <definedName name="xc" localSheetId="2">#REF!</definedName>
    <definedName name="xc">#REF!</definedName>
    <definedName name="xdzfqwerqe" localSheetId="2">#REF!</definedName>
    <definedName name="xdzfqwerqe">#REF!</definedName>
    <definedName name="xxc" localSheetId="2">'[6]72105020'!#REF!</definedName>
    <definedName name="xxc">'[6]72105020'!#REF!</definedName>
    <definedName name="ZXCZXC" localSheetId="2">#REF!</definedName>
    <definedName name="ZXCZXC">#REF!</definedName>
  </definedNames>
  <calcPr calcId="145621"/>
</workbook>
</file>

<file path=xl/calcChain.xml><?xml version="1.0" encoding="utf-8"?>
<calcChain xmlns="http://schemas.openxmlformats.org/spreadsheetml/2006/main">
  <c r="L9" i="6" l="1"/>
  <c r="L10" i="6" s="1"/>
  <c r="P9" i="6"/>
  <c r="P10" i="6" s="1"/>
  <c r="T9" i="6"/>
  <c r="T10" i="6" s="1"/>
  <c r="F10" i="6"/>
  <c r="G10" i="6"/>
  <c r="H10" i="6"/>
  <c r="I10" i="6"/>
  <c r="J10" i="6"/>
  <c r="K10" i="6"/>
  <c r="M10" i="6"/>
  <c r="N10" i="6"/>
  <c r="O10" i="6"/>
  <c r="Q10" i="6"/>
  <c r="R10" i="6"/>
  <c r="S10" i="6"/>
  <c r="Y10" i="6"/>
  <c r="Z10" i="6"/>
  <c r="AB10" i="6"/>
  <c r="AK10" i="6"/>
  <c r="E10" i="6"/>
  <c r="AB5" i="6"/>
  <c r="AB6" i="6"/>
  <c r="AB7" i="6"/>
  <c r="AB4" i="6"/>
  <c r="J6" i="6"/>
  <c r="Z6" i="6" s="1"/>
  <c r="F4" i="6"/>
  <c r="Z7" i="6"/>
  <c r="N9" i="6"/>
  <c r="R5" i="6"/>
  <c r="Z5" i="6" s="1"/>
  <c r="R4" i="6"/>
  <c r="R9" i="6" s="1"/>
  <c r="F9" i="6"/>
  <c r="Q7" i="6"/>
  <c r="M7" i="6"/>
  <c r="I7" i="6"/>
  <c r="E7" i="6"/>
  <c r="M6" i="6"/>
  <c r="I6" i="6"/>
  <c r="E6" i="6"/>
  <c r="Q5" i="6"/>
  <c r="M5" i="6"/>
  <c r="I5" i="6"/>
  <c r="E5" i="6"/>
  <c r="Q4" i="6"/>
  <c r="Q9" i="6" s="1"/>
  <c r="M4" i="6"/>
  <c r="I4" i="6"/>
  <c r="E4" i="6"/>
  <c r="H9" i="6"/>
  <c r="R10" i="14"/>
  <c r="S10" i="14"/>
  <c r="T10" i="14"/>
  <c r="U10" i="14"/>
  <c r="Q10" i="14"/>
  <c r="L10" i="14"/>
  <c r="M10" i="14"/>
  <c r="N10" i="14"/>
  <c r="O10" i="14"/>
  <c r="K10" i="14"/>
  <c r="F10" i="14"/>
  <c r="G10" i="14"/>
  <c r="H10" i="14"/>
  <c r="I10" i="14"/>
  <c r="E10" i="14"/>
  <c r="O8" i="16"/>
  <c r="N8" i="16"/>
  <c r="N9" i="16" s="1"/>
  <c r="N5" i="16"/>
  <c r="N6" i="16"/>
  <c r="N7" i="16"/>
  <c r="N4" i="16"/>
  <c r="K8" i="16"/>
  <c r="K5" i="16"/>
  <c r="K6" i="16"/>
  <c r="K7" i="16"/>
  <c r="K4" i="16"/>
  <c r="H9" i="16"/>
  <c r="I9" i="16"/>
  <c r="J9" i="16"/>
  <c r="G9" i="16"/>
  <c r="F9" i="16"/>
  <c r="E9" i="16"/>
  <c r="H5" i="16"/>
  <c r="H6" i="16"/>
  <c r="H7" i="16"/>
  <c r="F4" i="16"/>
  <c r="F8" i="16" s="1"/>
  <c r="E8" i="16"/>
  <c r="E9" i="6" l="1"/>
  <c r="Z4" i="6"/>
  <c r="Z9" i="6" s="1"/>
  <c r="I9" i="6"/>
  <c r="Y6" i="6"/>
  <c r="Y7" i="6"/>
  <c r="Y5" i="6"/>
  <c r="J9" i="6"/>
  <c r="M9" i="6"/>
  <c r="Y4" i="6"/>
  <c r="Y9" i="6" s="1"/>
  <c r="H4" i="16"/>
  <c r="J8" i="16"/>
  <c r="H8" i="16"/>
  <c r="AC5" i="14"/>
  <c r="AD5" i="14"/>
  <c r="AE5" i="14"/>
  <c r="AF5" i="14"/>
  <c r="AG5" i="14"/>
  <c r="AH5" i="14"/>
  <c r="AI5" i="14"/>
  <c r="AJ5" i="14"/>
  <c r="AK5" i="14"/>
  <c r="AC6" i="14"/>
  <c r="AD6" i="14"/>
  <c r="AE6" i="14"/>
  <c r="AF6" i="14"/>
  <c r="AG6" i="14"/>
  <c r="AH6" i="14"/>
  <c r="AI6" i="14"/>
  <c r="AJ6" i="14"/>
  <c r="AK6" i="14"/>
  <c r="AC7" i="14"/>
  <c r="AD7" i="14"/>
  <c r="AE7" i="14"/>
  <c r="AF7" i="14"/>
  <c r="AG7" i="14"/>
  <c r="AH7" i="14"/>
  <c r="AI7" i="14"/>
  <c r="AJ7" i="14"/>
  <c r="AK7" i="14"/>
  <c r="AC8" i="14"/>
  <c r="AD8" i="14"/>
  <c r="AE8" i="14"/>
  <c r="AF8" i="14"/>
  <c r="AG8" i="14"/>
  <c r="AH8" i="14"/>
  <c r="AI8" i="14"/>
  <c r="AJ8" i="14"/>
  <c r="AK8" i="14"/>
  <c r="I7" i="16" l="1"/>
  <c r="I6" i="16"/>
  <c r="O5" i="16"/>
  <c r="I5" i="16"/>
  <c r="I4" i="16"/>
  <c r="O6" i="16" l="1"/>
  <c r="AD10" i="14"/>
  <c r="AH10" i="14"/>
  <c r="AC10" i="14"/>
  <c r="AJ10" i="14"/>
  <c r="AI10" i="14"/>
  <c r="AE10" i="14"/>
  <c r="AG10" i="14"/>
  <c r="AK10" i="14"/>
  <c r="AF10" i="14"/>
  <c r="I8" i="16"/>
  <c r="O4" i="16"/>
  <c r="L9" i="16"/>
  <c r="O7" i="16"/>
  <c r="K9" i="16"/>
  <c r="X5" i="16"/>
  <c r="X7" i="16"/>
  <c r="X8" i="6"/>
  <c r="AB8" i="6" s="1"/>
  <c r="AB9" i="6" s="1"/>
  <c r="W8" i="6"/>
  <c r="AA8" i="6" s="1"/>
  <c r="V8" i="6"/>
  <c r="Z8" i="6" s="1"/>
  <c r="U8" i="6"/>
  <c r="M9" i="16" l="1"/>
  <c r="O9" i="16"/>
  <c r="X6" i="16"/>
  <c r="X4" i="16"/>
  <c r="AK4" i="6"/>
  <c r="J6" i="14" l="1"/>
  <c r="J5" i="14"/>
  <c r="J7" i="14"/>
  <c r="V5" i="14"/>
  <c r="V7" i="14"/>
  <c r="V6" i="14"/>
  <c r="P7" i="14"/>
  <c r="P5" i="14"/>
  <c r="P6" i="14"/>
  <c r="P9" i="14" l="1"/>
  <c r="X8" i="16" l="1"/>
  <c r="V9" i="14"/>
  <c r="J9" i="14"/>
  <c r="AN8" i="6" l="1"/>
  <c r="AK8" i="6" l="1"/>
  <c r="X9" i="6" l="1"/>
  <c r="AK6" i="6" l="1"/>
  <c r="AK5" i="6"/>
  <c r="AK7" i="6" l="1"/>
  <c r="AK9" i="6" s="1"/>
  <c r="AN5" i="6" l="1"/>
  <c r="AN7" i="6" l="1"/>
  <c r="AN6" i="6" l="1"/>
  <c r="AN4" i="6" l="1"/>
  <c r="AN9" i="6" l="1"/>
</calcChain>
</file>

<file path=xl/sharedStrings.xml><?xml version="1.0" encoding="utf-8"?>
<sst xmlns="http://schemas.openxmlformats.org/spreadsheetml/2006/main" count="231" uniqueCount="98">
  <si>
    <t>Program Type</t>
  </si>
  <si>
    <t>Market Sector</t>
  </si>
  <si>
    <t>Pilot Program</t>
  </si>
  <si>
    <t>Program Status</t>
  </si>
  <si>
    <t>Utility Grouping</t>
  </si>
  <si>
    <t>Residential</t>
  </si>
  <si>
    <t>Residential Programs</t>
  </si>
  <si>
    <t>Core - SW</t>
  </si>
  <si>
    <t>Existing</t>
  </si>
  <si>
    <t>Commercial</t>
  </si>
  <si>
    <t>Commercial Programs</t>
  </si>
  <si>
    <t>Industrial Programs</t>
  </si>
  <si>
    <t>EM&amp;V</t>
  </si>
  <si>
    <t>New Program #</t>
  </si>
  <si>
    <t>Main Program Name / Sub-Program Name</t>
  </si>
  <si>
    <t>Total Administrative Cost</t>
  </si>
  <si>
    <t>Total Marketing &amp; Outreach</t>
  </si>
  <si>
    <t xml:space="preserve">Direct Implementation (Incentives &amp; Rebates) </t>
  </si>
  <si>
    <t>Total Direct Implementation</t>
  </si>
  <si>
    <t>Check Total</t>
  </si>
  <si>
    <t>Sort Code</t>
  </si>
  <si>
    <t>n/a</t>
  </si>
  <si>
    <t>TOTAL CARRYOVER</t>
  </si>
  <si>
    <t>Total</t>
  </si>
  <si>
    <t>Program Information</t>
  </si>
  <si>
    <t>Utility</t>
  </si>
  <si>
    <t xml:space="preserve">           PG&amp;E</t>
  </si>
  <si>
    <t>2.  Codes and Standards reflect net savings.</t>
  </si>
  <si>
    <t>Total Direct Implementation (NonIncentives or Rebates)</t>
  </si>
  <si>
    <t>2015 % of Total Gross Program Savings</t>
  </si>
  <si>
    <t>New/Existing Program #</t>
  </si>
  <si>
    <t>Total Budget, Spent and Unspent</t>
  </si>
  <si>
    <t>2013-2014</t>
  </si>
  <si>
    <t>2013 Spent (Preliminary)</t>
  </si>
  <si>
    <t>2013 Claimed (preliminary)</t>
  </si>
  <si>
    <t>5.  Includes Codes and Standards costs and benefits; excludes ESAP costs and benefits, Statewide Emerging Technology costs and $xxM in Financing Program costs per D.09-09-047 and D.13-09-044.</t>
  </si>
  <si>
    <t>6.  Includes projected shareholder incentives estimate of 4% of total budget or $xxM based on methodology from Commission consultant spreadsheet tools posted on [date].</t>
  </si>
  <si>
    <t xml:space="preserve">Appendix B.1 – Budget Placemat Table </t>
  </si>
  <si>
    <t>Appendix B.2- Savings Placemat Table and Cost Effectiveness Table</t>
  </si>
  <si>
    <t>Appendix B.3 – Budget, spent, unspent and Carryover Details</t>
  </si>
  <si>
    <t>Detail for pre-2010 may be shown by fund shifting category or sector/area if a matching or similar current program does not exist.</t>
  </si>
  <si>
    <t>pre 2013 CARRYOVER to 2014 and beyond</t>
  </si>
  <si>
    <t>2013 Claimed
(Preliminary)</t>
  </si>
  <si>
    <t>net/gross kWh Energy Savings</t>
  </si>
  <si>
    <t>net/gross kW Energy Savings</t>
  </si>
  <si>
    <t>net/gross Therm Energy Savings</t>
  </si>
  <si>
    <t>2013 Claimed (Preliminary)</t>
  </si>
  <si>
    <t>EUL kWH</t>
  </si>
  <si>
    <t>EUL Therm</t>
  </si>
  <si>
    <t>Average Energy Savings EUL (savings weighted)</t>
  </si>
  <si>
    <t>Ratio of Net Energy Savings to Gross Energy Savings</t>
  </si>
  <si>
    <t>2013 Claimed from pre-2013 Carryover
(Preliminary)</t>
  </si>
  <si>
    <t>2013-14 Authorized Program Budget Annualized</t>
  </si>
  <si>
    <t>2013 Unspent - planned for use in 2014</t>
  </si>
  <si>
    <t>2013 Unspent - available for 2015 (4)</t>
  </si>
  <si>
    <t>2013 Committed and/or encumbered funds (3)</t>
  </si>
  <si>
    <t>5. Detail for pre-2010 may be shown by fund shifting category or sector/area if a matching/similar current program does not exist.</t>
  </si>
  <si>
    <r>
      <t xml:space="preserve">4. 2013 Unspent available for 2015 are total unspent uncommitted funds and not planned for use in 2014.  </t>
    </r>
    <r>
      <rPr>
        <strike/>
        <sz val="10"/>
        <color theme="1"/>
        <rFont val="Arial"/>
        <family val="2"/>
      </rPr>
      <t/>
    </r>
  </si>
  <si>
    <t>1. 2013 Actual Spent means funds expensed, including accruals, for program activities occurring from 1/1/13 through 12/31/13.</t>
  </si>
  <si>
    <t>2. Total 2013 Authorized and Unspent means the 2013-14 authorized budget annualized minus funds expensesed from that budget for 2013.</t>
  </si>
  <si>
    <t>Total 2013 Authorized minus Spent from 2013 Authorized (column H) by Category (2)</t>
  </si>
  <si>
    <t>2013 CARRYOVER to 2014 and beyond</t>
  </si>
  <si>
    <t>2.  2015 budget request includes funds from all sources including unspent funds</t>
  </si>
  <si>
    <t>2015 Request [2]</t>
  </si>
  <si>
    <t>1.  Program Savings exclude Codes and Standards, CFL carryover savings and includes ESAP projected savings.</t>
  </si>
  <si>
    <t>4.  All savings values include 5% market spillover in cost-effectiveness calculations excluding Codes and Standards per OP #37 in D.12-11-015.</t>
  </si>
  <si>
    <t>2013-14 Budget Annualized</t>
  </si>
  <si>
    <t>pre 2013-2014 Carryover spent in 2013</t>
  </si>
  <si>
    <t>2013 Forecast
(Compliance Filing)</t>
  </si>
  <si>
    <t>7.  Includes benefits burdens, Statewide ME&amp;O budget as aprpoved in A.12-08-007, and 2013-14 REN/CCA EE program costs only, but not savings and benefits.</t>
  </si>
  <si>
    <t>3.  TRC/PAC values are based on sub-program E3 calculators, which for 2015 includes previously committed projects expected to be completed during 2015.</t>
  </si>
  <si>
    <t>Multi-Family Program</t>
  </si>
  <si>
    <t>Small Commercial Program</t>
  </si>
  <si>
    <t>MEA01</t>
  </si>
  <si>
    <t>MEA02</t>
  </si>
  <si>
    <t>MEA03</t>
  </si>
  <si>
    <t>Single-Family Utility Demand Reduction Program</t>
  </si>
  <si>
    <t>MEA04</t>
  </si>
  <si>
    <t>Financing Pilots Program</t>
  </si>
  <si>
    <t>MCE PROGRAM TOTAL</t>
  </si>
  <si>
    <t>EM&amp;V (CPUC Portions) Total</t>
  </si>
  <si>
    <t>TOTAL MCE EE  PORTFOLIO</t>
  </si>
  <si>
    <t>MCE PROGRAM TOTAL - Gross Savings [1]</t>
  </si>
  <si>
    <r>
      <t>Financing Pilots Program</t>
    </r>
    <r>
      <rPr>
        <b/>
        <vertAlign val="superscript"/>
        <sz val="10"/>
        <rFont val="Arial"/>
        <family val="2"/>
      </rPr>
      <t>6</t>
    </r>
  </si>
  <si>
    <t>6.  Financing expenditures do not include encumbered funds for loan loss reserve ($1,047,500).</t>
  </si>
  <si>
    <t xml:space="preserve">2013-14 Authorized Program Budget Annualized not Spent </t>
  </si>
  <si>
    <r>
      <t>2013 Spent (Preliminary) (1</t>
    </r>
    <r>
      <rPr>
        <b/>
        <vertAlign val="superscript"/>
        <sz val="10"/>
        <rFont val="Arial"/>
        <family val="2"/>
      </rPr>
      <t>)</t>
    </r>
  </si>
  <si>
    <r>
      <t>2013 Unspent but accrued for 2013</t>
    </r>
    <r>
      <rPr>
        <vertAlign val="superscript"/>
        <sz val="12"/>
        <rFont val="Palatino"/>
        <family val="1"/>
      </rPr>
      <t>2</t>
    </r>
  </si>
  <si>
    <t>3. 2013 Committed and/or encumbered funds means funds that are associated with individual customer projects and/or contained within contracts or purchase order for authorized activities after 12/31/2013.</t>
  </si>
  <si>
    <t>CCA</t>
  </si>
  <si>
    <t>Financing</t>
  </si>
  <si>
    <t>Financing Programs</t>
  </si>
  <si>
    <t>N/A</t>
  </si>
  <si>
    <t>Gross kWh Energy Savings [4]</t>
  </si>
  <si>
    <t>Gross kW Energy Savings  [4]</t>
  </si>
  <si>
    <t>Gross Therm Energy Savings  [4]</t>
  </si>
  <si>
    <t>TRC [3]</t>
  </si>
  <si>
    <t>PAC [3]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</si>
</sst>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;_(* &quot;-&quot;_)"/>
    <numFmt numFmtId="166" formatCode="_-* #,##0.0_-;\-* #,##0.0_-;_-* &quot;-&quot;??_-;_-@_-"/>
    <numFmt numFmtId="167" formatCode="#,##0.00&quot; $&quot;;\-#,##0.00&quot; $&quot;"/>
    <numFmt numFmtId="168" formatCode=";;;"/>
    <numFmt numFmtId="169" formatCode="0.0%;_(&quot;-&quot;_)"/>
    <numFmt numFmtId="170" formatCode="[$$-409]#,##0.00"/>
    <numFmt numFmtId="171" formatCode="_(* #,##0_);_(* \(#,##0\);_(* &quot;-&quot;??_);_(@_)"/>
    <numFmt numFmtId="172" formatCode="0_);\(0\)"/>
    <numFmt numFmtId="173" formatCode="mmmddyyyy"/>
    <numFmt numFmtId="174" formatCode="#,##0.0,,,&quot;bn&quot;"/>
    <numFmt numFmtId="175" formatCode="&quot;$&quot;\ #,##0.00_);\(&quot;$&quot;\ #,##0.00\)"/>
    <numFmt numFmtId="176" formatCode="_([$€-2]* #,##0.00_);_([$€-2]* \(#,##0.00\);_([$€-2]* &quot;-&quot;??_)"/>
    <numFmt numFmtId="177" formatCode="\€#,##0.0,,,&quot;bn&quot;"/>
    <numFmt numFmtId="178" formatCode="\€#,##0.0,,&quot;m&quot;"/>
    <numFmt numFmtId="179" formatCode="\€#,##0.0,&quot;k&quot;"/>
    <numFmt numFmtId="180" formatCode="\€#,##0.00"/>
    <numFmt numFmtId="181" formatCode="\£#,##0.00"/>
    <numFmt numFmtId="182" formatCode="\£#,##0.0,,,&quot;bn&quot;"/>
    <numFmt numFmtId="183" formatCode="\£#,##0.0,,&quot;m&quot;"/>
    <numFmt numFmtId="184" formatCode="\£#,##0.0,&quot;k&quot;"/>
    <numFmt numFmtId="185" formatCode="General_)"/>
    <numFmt numFmtId="186" formatCode="@*."/>
    <numFmt numFmtId="187" formatCode="_ * #,##0_ ;_ * \-#,##0_ ;_ * &quot;-&quot;_ ;_ @_ "/>
    <numFmt numFmtId="188" formatCode="_ * #,##0.00_ ;_ * \-#,##0.00_ ;_ * &quot;-&quot;??_ ;_ @_ "/>
    <numFmt numFmtId="189" formatCode="#,##0.0,,&quot;m&quot;"/>
    <numFmt numFmtId="190" formatCode="0.0000%"/>
    <numFmt numFmtId="191" formatCode="mmm\-yyyy"/>
    <numFmt numFmtId="192" formatCode="#,###,##0,&quot;k&quot;"/>
    <numFmt numFmtId="193" formatCode="#,##0,_);\(#,##0,\)"/>
    <numFmt numFmtId="194" formatCode="\$#,##0.0,,,&quot;bn&quot;"/>
    <numFmt numFmtId="195" formatCode="\$#,##0.0,,&quot;m&quot;"/>
    <numFmt numFmtId="196" formatCode="\$#,##0.0,&quot;k&quot;"/>
  </numFmts>
  <fonts count="97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u/>
      <sz val="12"/>
      <color indexed="10"/>
      <name val="Arial"/>
      <family val="2"/>
    </font>
    <font>
      <sz val="12"/>
      <color indexed="10"/>
      <name val="Arial"/>
      <family val="2"/>
    </font>
    <font>
      <b/>
      <u/>
      <sz val="10"/>
      <color rgb="FFFF000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??"/>
      <family val="3"/>
      <charset val="129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0"/>
      <color indexed="8"/>
      <name val="楲污瑡潩⁮"/>
    </font>
    <font>
      <sz val="12"/>
      <name val="Arial"/>
      <family val="2"/>
    </font>
    <font>
      <sz val="10"/>
      <color theme="0" tint="-0.34998626667073579"/>
      <name val="Arial"/>
      <family val="2"/>
    </font>
    <font>
      <sz val="10"/>
      <color theme="0"/>
      <name val="Arial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name val="???"/>
      <family val="1"/>
      <charset val="129"/>
    </font>
    <font>
      <sz val="10"/>
      <name val="Helv"/>
      <charset val="204"/>
    </font>
    <font>
      <sz val="10"/>
      <name val="Geneva"/>
      <family val="2"/>
    </font>
    <font>
      <b/>
      <sz val="11"/>
      <color indexed="53"/>
      <name val="Calibri"/>
      <family val="2"/>
    </font>
    <font>
      <sz val="10"/>
      <color indexed="8"/>
      <name val="Arial"/>
      <family val="2"/>
    </font>
    <font>
      <sz val="10"/>
      <color indexed="12"/>
      <name val="Times New Roman"/>
      <family val="1"/>
    </font>
    <font>
      <sz val="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7"/>
      <color indexed="12"/>
      <name val="Arial"/>
      <family val="2"/>
    </font>
    <font>
      <sz val="11"/>
      <color indexed="53"/>
      <name val="Calibri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10"/>
      <name val="Geneva"/>
      <family val="2"/>
    </font>
    <font>
      <b/>
      <sz val="9"/>
      <color indexed="8"/>
      <name val="Arial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color indexed="56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5"/>
      <name val="Arial"/>
      <family val="2"/>
    </font>
    <font>
      <sz val="12"/>
      <name val="Arial Black"/>
      <family val="2"/>
    </font>
    <font>
      <b/>
      <u val="singleAccounting"/>
      <sz val="10"/>
      <name val="Arial"/>
      <family val="2"/>
    </font>
    <font>
      <strike/>
      <sz val="10"/>
      <color theme="1"/>
      <name val="Arial"/>
      <family val="2"/>
    </font>
    <font>
      <b/>
      <sz val="12"/>
      <name val="Palatino"/>
      <family val="1"/>
    </font>
    <font>
      <b/>
      <vertAlign val="superscript"/>
      <sz val="10"/>
      <name val="Arial"/>
      <family val="2"/>
    </font>
    <font>
      <i/>
      <u/>
      <sz val="12"/>
      <name val="Arial"/>
      <family val="2"/>
    </font>
    <font>
      <b/>
      <u/>
      <sz val="10"/>
      <name val="Arial"/>
      <family val="2"/>
    </font>
    <font>
      <sz val="12"/>
      <name val="Palatino"/>
      <family val="1"/>
    </font>
    <font>
      <vertAlign val="superscript"/>
      <sz val="12"/>
      <name val="Palatino"/>
      <family val="1"/>
    </font>
    <font>
      <sz val="11"/>
      <name val="Calibri"/>
      <family val="2"/>
      <scheme val="minor"/>
    </font>
    <font>
      <sz val="16"/>
      <name val="Times New Roman"/>
      <family val="1"/>
    </font>
    <font>
      <sz val="14"/>
      <name val="Times New Roman"/>
      <family val="1"/>
    </font>
    <font>
      <strike/>
      <sz val="14"/>
      <name val="Times New Roman"/>
      <family val="1"/>
    </font>
  </fonts>
  <fills count="6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3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50"/>
      </patternFill>
    </fill>
    <fill>
      <patternFill patternType="solid">
        <fgColor indexed="31"/>
        <bgColor indexed="43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30"/>
        <bgColor indexed="30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54"/>
      </patternFill>
    </fill>
    <fill>
      <patternFill patternType="solid">
        <fgColor indexed="40"/>
        <bgColor indexed="64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70">
    <xf numFmtId="0" fontId="0" fillId="0" borderId="0"/>
    <xf numFmtId="44" fontId="8" fillId="0" borderId="0" applyFont="0" applyFill="0" applyBorder="0" applyAlignment="0" applyProtection="0"/>
    <xf numFmtId="0" fontId="3" fillId="0" borderId="0"/>
    <xf numFmtId="0" fontId="8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165" fontId="3" fillId="4" borderId="2">
      <alignment horizontal="center" vertical="center"/>
    </xf>
    <xf numFmtId="0" fontId="12" fillId="6" borderId="0" applyNumberFormat="0" applyBorder="0" applyAlignment="0" applyProtection="0"/>
    <xf numFmtId="0" fontId="13" fillId="23" borderId="3" applyNumberFormat="0" applyAlignment="0" applyProtection="0"/>
    <xf numFmtId="0" fontId="14" fillId="24" borderId="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6" fontId="15" fillId="0" borderId="0">
      <protection locked="0"/>
    </xf>
    <xf numFmtId="0" fontId="16" fillId="0" borderId="0" applyNumberFormat="0" applyFill="0" applyBorder="0" applyAlignment="0" applyProtection="0"/>
    <xf numFmtId="166" fontId="3" fillId="0" borderId="0">
      <protection locked="0"/>
    </xf>
    <xf numFmtId="0" fontId="17" fillId="7" borderId="0" applyNumberFormat="0" applyBorder="0" applyAlignment="0" applyProtection="0"/>
    <xf numFmtId="38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0" borderId="5" applyNumberFormat="0" applyAlignment="0" applyProtection="0">
      <alignment horizontal="left" vertical="center"/>
    </xf>
    <xf numFmtId="0" fontId="4" fillId="0" borderId="6">
      <alignment horizontal="left" vertical="center"/>
    </xf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167" fontId="3" fillId="0" borderId="0">
      <protection locked="0"/>
    </xf>
    <xf numFmtId="167" fontId="3" fillId="0" borderId="0">
      <protection locked="0"/>
    </xf>
    <xf numFmtId="168" fontId="3" fillId="0" borderId="0" applyFont="0" applyFill="0" applyBorder="0" applyAlignment="0" applyProtection="0">
      <alignment horizontal="center"/>
    </xf>
    <xf numFmtId="0" fontId="23" fillId="0" borderId="10" applyNumberFormat="0" applyFill="0" applyAlignment="0" applyProtection="0"/>
    <xf numFmtId="10" fontId="18" fillId="26" borderId="1" applyNumberFormat="0" applyBorder="0" applyAlignment="0" applyProtection="0"/>
    <xf numFmtId="0" fontId="24" fillId="10" borderId="3" applyNumberFormat="0" applyAlignment="0" applyProtection="0"/>
    <xf numFmtId="0" fontId="25" fillId="0" borderId="11" applyNumberFormat="0" applyFill="0" applyAlignment="0" applyProtection="0"/>
    <xf numFmtId="0" fontId="26" fillId="27" borderId="0" applyNumberFormat="0" applyBorder="0" applyAlignment="0" applyProtection="0"/>
    <xf numFmtId="37" fontId="27" fillId="0" borderId="0"/>
    <xf numFmtId="16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28" borderId="12" applyNumberFormat="0" applyFont="0" applyAlignment="0" applyProtection="0"/>
    <xf numFmtId="0" fontId="28" fillId="23" borderId="13" applyNumberFormat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37" fontId="18" fillId="3" borderId="0" applyNumberFormat="0" applyBorder="0" applyAlignment="0" applyProtection="0"/>
    <xf numFmtId="37" fontId="18" fillId="0" borderId="0"/>
    <xf numFmtId="3" fontId="32" fillId="0" borderId="10" applyProtection="0"/>
    <xf numFmtId="0" fontId="33" fillId="0" borderId="0" applyNumberFormat="0" applyFill="0" applyBorder="0" applyAlignment="0" applyProtection="0"/>
    <xf numFmtId="0" fontId="34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Font="0" applyFill="0" applyBorder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39" fontId="8" fillId="0" borderId="0" applyFont="0" applyFill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3" fillId="0" borderId="0" applyFont="0" applyFill="0" applyBorder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41" borderId="0" applyNumberFormat="0" applyBorder="0" applyAlignment="0" applyProtection="0"/>
    <xf numFmtId="0" fontId="10" fillId="35" borderId="0" applyNumberFormat="0" applyBorder="0" applyAlignment="0" applyProtection="0"/>
    <xf numFmtId="0" fontId="11" fillId="4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5" fontId="3" fillId="4" borderId="2">
      <alignment horizontal="center" vertical="center"/>
    </xf>
    <xf numFmtId="165" fontId="3" fillId="4" borderId="2">
      <alignment horizontal="center" vertical="center"/>
    </xf>
    <xf numFmtId="165" fontId="3" fillId="4" borderId="2">
      <alignment horizontal="center" vertical="center"/>
    </xf>
    <xf numFmtId="0" fontId="44" fillId="23" borderId="26" applyNumberFormat="0" applyFont="0" applyBorder="0" applyAlignment="0" applyProtection="0">
      <protection hidden="1"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74" fontId="3" fillId="0" borderId="0" applyFont="0" applyFill="0" applyBorder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0" fontId="14" fillId="43" borderId="4" applyNumberFormat="0" applyAlignment="0" applyProtection="0"/>
    <xf numFmtId="0" fontId="14" fillId="43" borderId="4" applyNumberFormat="0" applyAlignment="0" applyProtection="0"/>
    <xf numFmtId="0" fontId="14" fillId="43" borderId="4" applyNumberFormat="0" applyAlignment="0" applyProtection="0"/>
    <xf numFmtId="0" fontId="14" fillId="43" borderId="4" applyNumberFormat="0" applyAlignment="0" applyProtection="0"/>
    <xf numFmtId="0" fontId="14" fillId="43" borderId="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5" fontId="47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3" fillId="0" borderId="0">
      <protection locked="0"/>
    </xf>
    <xf numFmtId="166" fontId="3" fillId="0" borderId="0">
      <protection locked="0"/>
    </xf>
    <xf numFmtId="166" fontId="3" fillId="0" borderId="0">
      <protection locked="0"/>
    </xf>
    <xf numFmtId="38" fontId="18" fillId="0" borderId="31">
      <alignment horizontal="right"/>
    </xf>
    <xf numFmtId="181" fontId="3" fillId="0" borderId="0" applyFont="0" applyFill="0" applyBorder="0" applyAlignment="0" applyProtection="0"/>
    <xf numFmtId="182" fontId="48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3" fillId="0" borderId="0" applyFont="0" applyFill="0" applyBorder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38" fontId="18" fillId="25" borderId="0" applyNumberFormat="0" applyBorder="0" applyAlignment="0" applyProtection="0"/>
    <xf numFmtId="38" fontId="18" fillId="25" borderId="0" applyNumberFormat="0" applyBorder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1" fillId="0" borderId="34" applyNumberFormat="0" applyFill="0" applyAlignment="0" applyProtection="0"/>
    <xf numFmtId="0" fontId="51" fillId="0" borderId="34" applyNumberFormat="0" applyFill="0" applyAlignment="0" applyProtection="0"/>
    <xf numFmtId="0" fontId="51" fillId="0" borderId="34" applyNumberFormat="0" applyFill="0" applyAlignment="0" applyProtection="0"/>
    <xf numFmtId="0" fontId="51" fillId="0" borderId="34" applyNumberFormat="0" applyFill="0" applyAlignment="0" applyProtection="0"/>
    <xf numFmtId="0" fontId="51" fillId="0" borderId="34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3" fillId="0" borderId="0">
      <protection locked="0"/>
    </xf>
    <xf numFmtId="167" fontId="3" fillId="0" borderId="0">
      <protection locked="0"/>
    </xf>
    <xf numFmtId="167" fontId="3" fillId="0" borderId="0">
      <protection locked="0"/>
    </xf>
    <xf numFmtId="167" fontId="3" fillId="0" borderId="0">
      <protection locked="0"/>
    </xf>
    <xf numFmtId="167" fontId="3" fillId="0" borderId="0">
      <protection locked="0"/>
    </xf>
    <xf numFmtId="167" fontId="3" fillId="0" borderId="0">
      <protection locked="0"/>
    </xf>
    <xf numFmtId="39" fontId="52" fillId="0" borderId="0">
      <protection locked="0"/>
    </xf>
    <xf numFmtId="185" fontId="52" fillId="0" borderId="0"/>
    <xf numFmtId="10" fontId="18" fillId="26" borderId="1" applyNumberFormat="0" applyBorder="0" applyAlignment="0" applyProtection="0"/>
    <xf numFmtId="10" fontId="18" fillId="26" borderId="1" applyNumberFormat="0" applyBorder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0" fontId="24" fillId="10" borderId="3" applyNumberFormat="0" applyAlignment="0" applyProtection="0"/>
    <xf numFmtId="186" fontId="8" fillId="0" borderId="0" applyFont="0" applyFill="0" applyBorder="0" applyAlignment="0" applyProtection="0">
      <alignment horizontal="left" indent="1"/>
    </xf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0" fontId="53" fillId="0" borderId="35" applyNumberFormat="0" applyFill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169" fontId="3" fillId="0" borderId="0"/>
    <xf numFmtId="169" fontId="3" fillId="0" borderId="0"/>
    <xf numFmtId="169" fontId="3" fillId="0" borderId="0"/>
    <xf numFmtId="0" fontId="3" fillId="0" borderId="0"/>
    <xf numFmtId="0" fontId="10" fillId="0" borderId="0"/>
    <xf numFmtId="0" fontId="54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8" fillId="0" borderId="0"/>
    <xf numFmtId="0" fontId="3" fillId="0" borderId="0"/>
    <xf numFmtId="0" fontId="2" fillId="0" borderId="0"/>
    <xf numFmtId="0" fontId="2" fillId="0" borderId="0"/>
    <xf numFmtId="0" fontId="10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3" fillId="0" borderId="0" applyNumberFormat="0" applyFill="0" applyBorder="0" applyAlignment="0" applyProtection="0"/>
    <xf numFmtId="0" fontId="3" fillId="28" borderId="3" applyNumberFormat="0" applyFont="0" applyAlignment="0" applyProtection="0"/>
    <xf numFmtId="0" fontId="3" fillId="28" borderId="3" applyNumberFormat="0" applyFont="0" applyAlignment="0" applyProtection="0"/>
    <xf numFmtId="0" fontId="3" fillId="28" borderId="3" applyNumberFormat="0" applyFont="0" applyAlignment="0" applyProtection="0"/>
    <xf numFmtId="0" fontId="3" fillId="28" borderId="3" applyNumberFormat="0" applyFont="0" applyAlignment="0" applyProtection="0"/>
    <xf numFmtId="0" fontId="3" fillId="28" borderId="3" applyNumberFormat="0" applyFont="0" applyAlignment="0" applyProtection="0"/>
    <xf numFmtId="0" fontId="28" fillId="30" borderId="13" applyNumberFormat="0" applyAlignment="0" applyProtection="0"/>
    <xf numFmtId="0" fontId="28" fillId="30" borderId="13" applyNumberFormat="0" applyAlignment="0" applyProtection="0"/>
    <xf numFmtId="0" fontId="28" fillId="30" borderId="13" applyNumberFormat="0" applyAlignment="0" applyProtection="0"/>
    <xf numFmtId="0" fontId="28" fillId="30" borderId="13" applyNumberFormat="0" applyAlignment="0" applyProtection="0"/>
    <xf numFmtId="0" fontId="28" fillId="30" borderId="13" applyNumberFormat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90" fontId="55" fillId="0" borderId="0" applyProtection="0"/>
    <xf numFmtId="0" fontId="56" fillId="0" borderId="26" applyNumberFormat="0" applyFill="0" applyBorder="0" applyAlignment="0" applyProtection="0">
      <protection hidden="1"/>
    </xf>
    <xf numFmtId="0" fontId="3" fillId="0" borderId="0"/>
    <xf numFmtId="4" fontId="57" fillId="48" borderId="1" applyNumberFormat="0" applyProtection="0">
      <alignment horizontal="right" vertical="center" wrapText="1"/>
    </xf>
    <xf numFmtId="4" fontId="58" fillId="3" borderId="36" applyNumberFormat="0" applyProtection="0">
      <alignment vertical="center"/>
    </xf>
    <xf numFmtId="4" fontId="59" fillId="49" borderId="8">
      <alignment vertical="center"/>
    </xf>
    <xf numFmtId="4" fontId="60" fillId="49" borderId="8">
      <alignment vertical="center"/>
    </xf>
    <xf numFmtId="4" fontId="59" fillId="50" borderId="8">
      <alignment vertical="center"/>
    </xf>
    <xf numFmtId="4" fontId="60" fillId="50" borderId="8">
      <alignment vertical="center"/>
    </xf>
    <xf numFmtId="4" fontId="57" fillId="48" borderId="1" applyNumberFormat="0" applyProtection="0">
      <alignment horizontal="left" vertical="center" indent="1"/>
    </xf>
    <xf numFmtId="0" fontId="61" fillId="3" borderId="36" applyNumberFormat="0" applyProtection="0">
      <alignment horizontal="left" vertical="top" indent="1"/>
    </xf>
    <xf numFmtId="4" fontId="62" fillId="51" borderId="1" applyNumberFormat="0" applyProtection="0">
      <alignment horizontal="left" vertical="center"/>
    </xf>
    <xf numFmtId="4" fontId="62" fillId="51" borderId="1" applyNumberFormat="0" applyProtection="0">
      <alignment horizontal="left" vertical="center"/>
    </xf>
    <xf numFmtId="4" fontId="62" fillId="51" borderId="1" applyNumberFormat="0" applyProtection="0">
      <alignment horizontal="left" vertical="center"/>
    </xf>
    <xf numFmtId="4" fontId="63" fillId="52" borderId="1" applyNumberFormat="0">
      <alignment horizontal="right" vertical="center"/>
    </xf>
    <xf numFmtId="4" fontId="46" fillId="6" borderId="36" applyNumberFormat="0" applyProtection="0">
      <alignment horizontal="right" vertical="center"/>
    </xf>
    <xf numFmtId="4" fontId="46" fillId="12" borderId="36" applyNumberFormat="0" applyProtection="0">
      <alignment horizontal="right" vertical="center"/>
    </xf>
    <xf numFmtId="4" fontId="46" fillId="20" borderId="36" applyNumberFormat="0" applyProtection="0">
      <alignment horizontal="right" vertical="center"/>
    </xf>
    <xf numFmtId="4" fontId="46" fillId="14" borderId="36" applyNumberFormat="0" applyProtection="0">
      <alignment horizontal="right" vertical="center"/>
    </xf>
    <xf numFmtId="4" fontId="46" fillId="18" borderId="36" applyNumberFormat="0" applyProtection="0">
      <alignment horizontal="right" vertical="center"/>
    </xf>
    <xf numFmtId="4" fontId="46" fillId="22" borderId="36" applyNumberFormat="0" applyProtection="0">
      <alignment horizontal="right" vertical="center"/>
    </xf>
    <xf numFmtId="4" fontId="46" fillId="21" borderId="36" applyNumberFormat="0" applyProtection="0">
      <alignment horizontal="right" vertical="center"/>
    </xf>
    <xf numFmtId="4" fontId="46" fillId="47" borderId="36" applyNumberFormat="0" applyProtection="0">
      <alignment horizontal="right" vertical="center"/>
    </xf>
    <xf numFmtId="4" fontId="46" fillId="13" borderId="36" applyNumberFormat="0" applyProtection="0">
      <alignment horizontal="right" vertical="center"/>
    </xf>
    <xf numFmtId="4" fontId="61" fillId="0" borderId="1" applyNumberFormat="0" applyProtection="0">
      <alignment horizontal="left" vertical="center" indent="1"/>
    </xf>
    <xf numFmtId="4" fontId="46" fillId="0" borderId="1" applyNumberFormat="0" applyProtection="0">
      <alignment horizontal="left" vertical="center" indent="1"/>
    </xf>
    <xf numFmtId="4" fontId="64" fillId="53" borderId="0" applyNumberFormat="0" applyProtection="0">
      <alignment horizontal="left" vertical="center" indent="1"/>
    </xf>
    <xf numFmtId="4" fontId="65" fillId="23" borderId="36" applyNumberFormat="0" applyProtection="0">
      <alignment horizontal="center" vertical="center"/>
    </xf>
    <xf numFmtId="4" fontId="66" fillId="54" borderId="37">
      <alignment horizontal="left" vertical="center" indent="1"/>
    </xf>
    <xf numFmtId="4" fontId="62" fillId="0" borderId="0" applyNumberFormat="0" applyProtection="0">
      <alignment horizontal="left" vertical="center" indent="1"/>
    </xf>
    <xf numFmtId="4" fontId="62" fillId="0" borderId="0" applyNumberFormat="0" applyProtection="0">
      <alignment horizontal="left" vertical="center" indent="1"/>
    </xf>
    <xf numFmtId="4" fontId="62" fillId="0" borderId="0" applyNumberFormat="0" applyProtection="0">
      <alignment horizontal="left" vertical="center" indent="1"/>
    </xf>
    <xf numFmtId="4" fontId="62" fillId="0" borderId="0" applyNumberFormat="0" applyProtection="0">
      <alignment horizontal="left" vertical="center" indent="1"/>
    </xf>
    <xf numFmtId="4" fontId="62" fillId="0" borderId="0" applyNumberFormat="0" applyProtection="0">
      <alignment horizontal="left" vertical="center" indent="1"/>
    </xf>
    <xf numFmtId="4" fontId="62" fillId="0" borderId="0" applyNumberFormat="0" applyProtection="0">
      <alignment horizontal="left" vertical="center" indent="1"/>
    </xf>
    <xf numFmtId="0" fontId="62" fillId="55" borderId="1" applyNumberFormat="0" applyProtection="0">
      <alignment horizontal="left" vertical="center" indent="2"/>
    </xf>
    <xf numFmtId="0" fontId="62" fillId="55" borderId="1" applyNumberFormat="0" applyProtection="0">
      <alignment horizontal="left" vertical="center" indent="2"/>
    </xf>
    <xf numFmtId="0" fontId="62" fillId="55" borderId="1" applyNumberFormat="0" applyProtection="0">
      <alignment horizontal="left" vertical="center" indent="2"/>
    </xf>
    <xf numFmtId="0" fontId="3" fillId="53" borderId="36" applyNumberFormat="0" applyProtection="0">
      <alignment horizontal="left" vertical="top" indent="1"/>
    </xf>
    <xf numFmtId="0" fontId="3" fillId="53" borderId="36" applyNumberFormat="0" applyProtection="0">
      <alignment horizontal="left" vertical="top" indent="1"/>
    </xf>
    <xf numFmtId="0" fontId="3" fillId="53" borderId="36" applyNumberFormat="0" applyProtection="0">
      <alignment horizontal="left" vertical="top" indent="1"/>
    </xf>
    <xf numFmtId="0" fontId="3" fillId="53" borderId="36" applyNumberFormat="0" applyProtection="0">
      <alignment horizontal="left" vertical="top" indent="1"/>
    </xf>
    <xf numFmtId="0" fontId="54" fillId="0" borderId="1" applyNumberFormat="0" applyProtection="0">
      <alignment horizontal="left" vertical="center" indent="2"/>
    </xf>
    <xf numFmtId="0" fontId="3" fillId="56" borderId="36" applyNumberFormat="0" applyProtection="0">
      <alignment horizontal="left" vertical="top" indent="1"/>
    </xf>
    <xf numFmtId="0" fontId="3" fillId="56" borderId="36" applyNumberFormat="0" applyProtection="0">
      <alignment horizontal="left" vertical="top" indent="1"/>
    </xf>
    <xf numFmtId="0" fontId="3" fillId="56" borderId="36" applyNumberFormat="0" applyProtection="0">
      <alignment horizontal="left" vertical="top" indent="1"/>
    </xf>
    <xf numFmtId="0" fontId="3" fillId="56" borderId="36" applyNumberFormat="0" applyProtection="0">
      <alignment horizontal="left" vertical="top" indent="1"/>
    </xf>
    <xf numFmtId="0" fontId="54" fillId="0" borderId="1" applyNumberFormat="0" applyProtection="0">
      <alignment horizontal="left" vertical="center" indent="2"/>
    </xf>
    <xf numFmtId="0" fontId="3" fillId="4" borderId="36" applyNumberFormat="0" applyProtection="0">
      <alignment horizontal="left" vertical="top" indent="1"/>
    </xf>
    <xf numFmtId="0" fontId="3" fillId="4" borderId="36" applyNumberFormat="0" applyProtection="0">
      <alignment horizontal="left" vertical="top" indent="1"/>
    </xf>
    <xf numFmtId="0" fontId="3" fillId="4" borderId="36" applyNumberFormat="0" applyProtection="0">
      <alignment horizontal="left" vertical="top" indent="1"/>
    </xf>
    <xf numFmtId="0" fontId="3" fillId="4" borderId="36" applyNumberFormat="0" applyProtection="0">
      <alignment horizontal="left" vertical="top" indent="1"/>
    </xf>
    <xf numFmtId="0" fontId="54" fillId="0" borderId="1" applyNumberFormat="0" applyProtection="0">
      <alignment horizontal="left" vertical="center" indent="2"/>
    </xf>
    <xf numFmtId="0" fontId="3" fillId="29" borderId="36" applyNumberFormat="0" applyProtection="0">
      <alignment horizontal="left" vertical="top" indent="1"/>
    </xf>
    <xf numFmtId="0" fontId="3" fillId="29" borderId="36" applyNumberFormat="0" applyProtection="0">
      <alignment horizontal="left" vertical="top" indent="1"/>
    </xf>
    <xf numFmtId="0" fontId="3" fillId="29" borderId="36" applyNumberFormat="0" applyProtection="0">
      <alignment horizontal="left" vertical="top" indent="1"/>
    </xf>
    <xf numFmtId="0" fontId="3" fillId="29" borderId="36" applyNumberFormat="0" applyProtection="0">
      <alignment horizontal="left" vertical="top" indent="1"/>
    </xf>
    <xf numFmtId="0" fontId="3" fillId="57" borderId="1" applyNumberFormat="0">
      <protection locked="0"/>
    </xf>
    <xf numFmtId="0" fontId="3" fillId="57" borderId="1" applyNumberFormat="0">
      <protection locked="0"/>
    </xf>
    <xf numFmtId="0" fontId="3" fillId="57" borderId="1" applyNumberFormat="0">
      <protection locked="0"/>
    </xf>
    <xf numFmtId="0" fontId="3" fillId="57" borderId="1" applyNumberFormat="0">
      <protection locked="0"/>
    </xf>
    <xf numFmtId="4" fontId="46" fillId="26" borderId="36" applyNumberFormat="0" applyProtection="0">
      <alignment vertical="center"/>
    </xf>
    <xf numFmtId="4" fontId="67" fillId="26" borderId="36" applyNumberFormat="0" applyProtection="0">
      <alignment vertical="center"/>
    </xf>
    <xf numFmtId="4" fontId="68" fillId="49" borderId="37">
      <alignment vertical="center"/>
    </xf>
    <xf numFmtId="4" fontId="69" fillId="49" borderId="37">
      <alignment vertical="center"/>
    </xf>
    <xf numFmtId="4" fontId="68" fillId="50" borderId="37">
      <alignment vertical="center"/>
    </xf>
    <xf numFmtId="4" fontId="69" fillId="50" borderId="37">
      <alignment vertical="center"/>
    </xf>
    <xf numFmtId="4" fontId="55" fillId="0" borderId="0" applyNumberFormat="0" applyProtection="0">
      <alignment horizontal="left" vertical="center" indent="1"/>
    </xf>
    <xf numFmtId="0" fontId="46" fillId="26" borderId="36" applyNumberFormat="0" applyProtection="0">
      <alignment horizontal="left" vertical="top" indent="1"/>
    </xf>
    <xf numFmtId="0" fontId="63" fillId="52" borderId="1" applyNumberFormat="0">
      <alignment horizontal="left" vertical="center"/>
    </xf>
    <xf numFmtId="4" fontId="18" fillId="0" borderId="1" applyNumberFormat="0" applyProtection="0">
      <alignment horizontal="left" vertical="center" indent="1"/>
    </xf>
    <xf numFmtId="4" fontId="70" fillId="0" borderId="1" applyNumberFormat="0" applyProtection="0">
      <alignment horizontal="right" vertical="center" wrapText="1"/>
    </xf>
    <xf numFmtId="4" fontId="70" fillId="0" borderId="1" applyNumberFormat="0" applyProtection="0">
      <alignment horizontal="right" vertical="center" wrapText="1"/>
    </xf>
    <xf numFmtId="4" fontId="55" fillId="0" borderId="0" applyNumberFormat="0" applyProtection="0">
      <alignment horizontal="right" vertical="center" wrapText="1"/>
    </xf>
    <xf numFmtId="4" fontId="67" fillId="58" borderId="36" applyNumberFormat="0" applyProtection="0">
      <alignment horizontal="right" vertical="center"/>
    </xf>
    <xf numFmtId="4" fontId="71" fillId="49" borderId="37">
      <alignment vertical="center"/>
    </xf>
    <xf numFmtId="4" fontId="72" fillId="49" borderId="37">
      <alignment vertical="center"/>
    </xf>
    <xf numFmtId="4" fontId="71" fillId="50" borderId="37">
      <alignment vertical="center"/>
    </xf>
    <xf numFmtId="4" fontId="72" fillId="59" borderId="37">
      <alignment vertical="center"/>
    </xf>
    <xf numFmtId="4" fontId="70" fillId="0" borderId="1" applyNumberFormat="0" applyProtection="0">
      <alignment horizontal="left" vertical="center" indent="1"/>
    </xf>
    <xf numFmtId="4" fontId="70" fillId="0" borderId="1" applyNumberFormat="0" applyProtection="0">
      <alignment horizontal="left" vertical="center" indent="1"/>
    </xf>
    <xf numFmtId="4" fontId="55" fillId="0" borderId="0" applyNumberFormat="0" applyProtection="0">
      <alignment horizontal="left" vertical="center" indent="1"/>
    </xf>
    <xf numFmtId="0" fontId="62" fillId="60" borderId="1" applyNumberFormat="0" applyProtection="0">
      <alignment horizontal="center" vertical="top" wrapText="1"/>
    </xf>
    <xf numFmtId="0" fontId="62" fillId="60" borderId="1" applyNumberFormat="0" applyProtection="0">
      <alignment horizontal="center" vertical="top" wrapText="1"/>
    </xf>
    <xf numFmtId="0" fontId="62" fillId="60" borderId="1" applyNumberFormat="0" applyProtection="0">
      <alignment horizontal="center" vertical="top" wrapText="1"/>
    </xf>
    <xf numFmtId="4" fontId="73" fillId="54" borderId="38">
      <alignment vertical="center"/>
    </xf>
    <xf numFmtId="4" fontId="74" fillId="54" borderId="38">
      <alignment vertical="center"/>
    </xf>
    <xf numFmtId="4" fontId="59" fillId="49" borderId="38">
      <alignment vertical="center"/>
    </xf>
    <xf numFmtId="4" fontId="60" fillId="49" borderId="38">
      <alignment vertical="center"/>
    </xf>
    <xf numFmtId="4" fontId="59" fillId="50" borderId="37">
      <alignment vertical="center"/>
    </xf>
    <xf numFmtId="4" fontId="60" fillId="50" borderId="37">
      <alignment vertical="center"/>
    </xf>
    <xf numFmtId="4" fontId="75" fillId="26" borderId="38">
      <alignment horizontal="left" vertical="center" indent="1"/>
    </xf>
    <xf numFmtId="4" fontId="76" fillId="0" borderId="0" applyNumberFormat="0" applyProtection="0">
      <alignment vertical="center"/>
    </xf>
    <xf numFmtId="4" fontId="77" fillId="0" borderId="36" applyNumberFormat="0" applyProtection="0">
      <alignment horizontal="right" vertical="center"/>
    </xf>
    <xf numFmtId="1" fontId="3" fillId="0" borderId="16" applyFill="0" applyBorder="0">
      <alignment horizontal="center"/>
    </xf>
    <xf numFmtId="0" fontId="78" fillId="61" borderId="0"/>
    <xf numFmtId="49" fontId="79" fillId="61" borderId="0"/>
    <xf numFmtId="49" fontId="80" fillId="61" borderId="39"/>
    <xf numFmtId="49" fontId="80" fillId="61" borderId="0"/>
    <xf numFmtId="0" fontId="78" fillId="54" borderId="39">
      <protection locked="0"/>
    </xf>
    <xf numFmtId="0" fontId="78" fillId="61" borderId="0"/>
    <xf numFmtId="0" fontId="81" fillId="62" borderId="0"/>
    <xf numFmtId="0" fontId="81" fillId="63" borderId="0"/>
    <xf numFmtId="0" fontId="81" fillId="64" borderId="0"/>
    <xf numFmtId="0" fontId="82" fillId="0" borderId="0" applyNumberFormat="0" applyFill="0" applyBorder="0" applyAlignment="0" applyProtection="0"/>
    <xf numFmtId="185" fontId="83" fillId="0" borderId="40">
      <alignment horizontal="center"/>
    </xf>
    <xf numFmtId="0" fontId="43" fillId="0" borderId="0"/>
    <xf numFmtId="0" fontId="3" fillId="0" borderId="0"/>
    <xf numFmtId="191" fontId="3" fillId="0" borderId="0" applyFill="0" applyBorder="0" applyAlignment="0" applyProtection="0">
      <alignment wrapText="1"/>
    </xf>
    <xf numFmtId="41" fontId="8" fillId="0" borderId="0" applyFont="0" applyFill="0" applyBorder="0" applyAlignment="0" applyProtection="0"/>
    <xf numFmtId="0" fontId="9" fillId="0" borderId="0" applyNumberFormat="0" applyFill="0" applyBorder="0">
      <alignment horizontal="center" wrapText="1"/>
    </xf>
    <xf numFmtId="0" fontId="9" fillId="0" borderId="0" applyNumberFormat="0" applyFill="0" applyBorder="0">
      <alignment horizontal="center" wrapText="1"/>
    </xf>
    <xf numFmtId="49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7" fontId="3" fillId="0" borderId="41">
      <protection locked="0"/>
    </xf>
    <xf numFmtId="167" fontId="3" fillId="0" borderId="41">
      <protection locked="0"/>
    </xf>
    <xf numFmtId="167" fontId="3" fillId="0" borderId="41">
      <protection locked="0"/>
    </xf>
    <xf numFmtId="167" fontId="3" fillId="0" borderId="41">
      <protection locked="0"/>
    </xf>
    <xf numFmtId="167" fontId="3" fillId="0" borderId="41">
      <protection locked="0"/>
    </xf>
    <xf numFmtId="37" fontId="18" fillId="3" borderId="0" applyNumberFormat="0" applyBorder="0" applyAlignment="0" applyProtection="0"/>
    <xf numFmtId="37" fontId="18" fillId="3" borderId="0" applyNumberFormat="0" applyBorder="0" applyAlignment="0" applyProtection="0"/>
    <xf numFmtId="170" fontId="84" fillId="0" borderId="0" applyFont="0" applyFill="0" applyBorder="0" applyAlignment="0" applyProtection="0"/>
    <xf numFmtId="194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4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" fontId="3" fillId="0" borderId="0" applyFont="0" applyFill="0" applyBorder="0">
      <alignment horizontal="center"/>
    </xf>
    <xf numFmtId="0" fontId="38" fillId="0" borderId="0" applyFill="0" applyBorder="0" applyAlignment="0" applyProtection="0"/>
    <xf numFmtId="0" fontId="1" fillId="0" borderId="0"/>
  </cellStyleXfs>
  <cellXfs count="173">
    <xf numFmtId="0" fontId="0" fillId="0" borderId="0" xfId="0"/>
    <xf numFmtId="0" fontId="9" fillId="2" borderId="1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9" fillId="2" borderId="1" xfId="2" applyFont="1" applyFill="1" applyBorder="1" applyAlignment="1">
      <alignment horizontal="right" vertical="center"/>
    </xf>
    <xf numFmtId="0" fontId="9" fillId="2" borderId="1" xfId="2" applyFont="1" applyFill="1" applyBorder="1"/>
    <xf numFmtId="171" fontId="9" fillId="2" borderId="1" xfId="1988" applyNumberFormat="1" applyFont="1" applyFill="1" applyBorder="1" applyAlignment="1">
      <alignment horizontal="center" vertical="center"/>
    </xf>
    <xf numFmtId="43" fontId="9" fillId="2" borderId="1" xfId="1988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3" fillId="2" borderId="0" xfId="2" applyFill="1" applyBorder="1" applyAlignment="1">
      <alignment horizontal="center"/>
    </xf>
    <xf numFmtId="0" fontId="4" fillId="2" borderId="0" xfId="2" applyFont="1" applyFill="1" applyBorder="1"/>
    <xf numFmtId="0" fontId="3" fillId="2" borderId="0" xfId="2" applyFill="1" applyBorder="1"/>
    <xf numFmtId="0" fontId="35" fillId="2" borderId="0" xfId="2" applyFont="1" applyFill="1" applyBorder="1"/>
    <xf numFmtId="164" fontId="3" fillId="2" borderId="0" xfId="1" applyNumberFormat="1" applyFont="1" applyFill="1" applyBorder="1" applyAlignment="1">
      <alignment horizontal="center"/>
    </xf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/>
    <xf numFmtId="0" fontId="3" fillId="2" borderId="0" xfId="2" applyFill="1" applyAlignment="1">
      <alignment horizontal="center"/>
    </xf>
    <xf numFmtId="0" fontId="5" fillId="2" borderId="15" xfId="2" applyFont="1" applyFill="1" applyBorder="1" applyAlignment="1"/>
    <xf numFmtId="0" fontId="6" fillId="2" borderId="15" xfId="2" applyFont="1" applyFill="1" applyBorder="1" applyAlignment="1"/>
    <xf numFmtId="0" fontId="6" fillId="2" borderId="0" xfId="2" applyFont="1" applyFill="1" applyBorder="1" applyAlignment="1">
      <alignment wrapText="1"/>
    </xf>
    <xf numFmtId="0" fontId="3" fillId="2" borderId="0" xfId="2" applyFont="1" applyFill="1" applyBorder="1" applyAlignment="1">
      <alignment horizontal="center" vertical="center" wrapText="1"/>
    </xf>
    <xf numFmtId="0" fontId="9" fillId="2" borderId="17" xfId="2" applyFont="1" applyFill="1" applyBorder="1" applyAlignment="1">
      <alignment horizontal="center" vertical="center" wrapText="1"/>
    </xf>
    <xf numFmtId="0" fontId="9" fillId="2" borderId="17" xfId="3" applyFont="1" applyFill="1" applyBorder="1" applyAlignment="1" applyProtection="1">
      <alignment horizontal="center" vertical="center" wrapText="1"/>
    </xf>
    <xf numFmtId="0" fontId="36" fillId="2" borderId="17" xfId="2" applyFont="1" applyFill="1" applyBorder="1" applyAlignment="1">
      <alignment horizontal="center" vertical="center" wrapText="1"/>
    </xf>
    <xf numFmtId="0" fontId="37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/>
    </xf>
    <xf numFmtId="0" fontId="9" fillId="2" borderId="16" xfId="2" applyFont="1" applyFill="1" applyBorder="1"/>
    <xf numFmtId="0" fontId="9" fillId="2" borderId="16" xfId="2" applyFont="1" applyFill="1" applyBorder="1" applyAlignment="1">
      <alignment horizontal="left" wrapText="1"/>
    </xf>
    <xf numFmtId="164" fontId="9" fillId="2" borderId="16" xfId="1" applyNumberFormat="1" applyFont="1" applyFill="1" applyBorder="1" applyAlignment="1">
      <alignment horizontal="center"/>
    </xf>
    <xf numFmtId="0" fontId="3" fillId="2" borderId="0" xfId="2" applyFont="1" applyFill="1" applyBorder="1"/>
    <xf numFmtId="164" fontId="3" fillId="2" borderId="0" xfId="2" applyNumberFormat="1" applyFont="1" applyFill="1" applyBorder="1"/>
    <xf numFmtId="0" fontId="3" fillId="2" borderId="1" xfId="2" applyFont="1" applyFill="1" applyBorder="1" applyAlignment="1">
      <alignment horizontal="right"/>
    </xf>
    <xf numFmtId="0" fontId="3" fillId="2" borderId="1" xfId="2" applyFont="1" applyFill="1" applyBorder="1"/>
    <xf numFmtId="164" fontId="3" fillId="2" borderId="1" xfId="1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left" wrapText="1" indent="1"/>
    </xf>
    <xf numFmtId="0" fontId="9" fillId="2" borderId="1" xfId="2" applyFont="1" applyFill="1" applyBorder="1" applyAlignment="1"/>
    <xf numFmtId="0" fontId="9" fillId="2" borderId="1" xfId="2" applyFont="1" applyFill="1" applyBorder="1" applyAlignment="1">
      <alignment wrapText="1"/>
    </xf>
    <xf numFmtId="0" fontId="9" fillId="2" borderId="1" xfId="2" applyFont="1" applyFill="1" applyBorder="1" applyAlignment="1">
      <alignment horizontal="left" wrapText="1"/>
    </xf>
    <xf numFmtId="164" fontId="9" fillId="2" borderId="1" xfId="1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right" vertical="center" wrapText="1"/>
    </xf>
    <xf numFmtId="0" fontId="3" fillId="2" borderId="1" xfId="2" applyFont="1" applyFill="1" applyBorder="1" applyAlignment="1">
      <alignment horizontal="right" vertical="center"/>
    </xf>
    <xf numFmtId="164" fontId="9" fillId="2" borderId="1" xfId="1" applyNumberFormat="1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right" vertical="center"/>
    </xf>
    <xf numFmtId="0" fontId="9" fillId="2" borderId="0" xfId="2" applyFont="1" applyFill="1" applyBorder="1" applyAlignment="1">
      <alignment horizontal="right" vertical="center" wrapText="1"/>
    </xf>
    <xf numFmtId="0" fontId="3" fillId="2" borderId="0" xfId="2" applyFont="1" applyFill="1" applyBorder="1" applyAlignment="1">
      <alignment horizontal="right" vertical="center"/>
    </xf>
    <xf numFmtId="164" fontId="9" fillId="2" borderId="0" xfId="1" applyNumberFormat="1" applyFont="1" applyFill="1" applyBorder="1" applyAlignment="1">
      <alignment horizontal="center" vertical="center"/>
    </xf>
    <xf numFmtId="0" fontId="3" fillId="2" borderId="0" xfId="2" applyFill="1"/>
    <xf numFmtId="0" fontId="3" fillId="2" borderId="0" xfId="2" applyFont="1" applyFill="1"/>
    <xf numFmtId="0" fontId="4" fillId="2" borderId="15" xfId="2" applyFont="1" applyFill="1" applyBorder="1"/>
    <xf numFmtId="0" fontId="3" fillId="2" borderId="0" xfId="2" applyFont="1" applyFill="1" applyBorder="1" applyAlignment="1">
      <alignment horizontal="center" vertical="center"/>
    </xf>
    <xf numFmtId="0" fontId="9" fillId="2" borderId="24" xfId="2" applyFont="1" applyFill="1" applyBorder="1" applyAlignment="1">
      <alignment horizontal="center" vertical="center" wrapText="1"/>
    </xf>
    <xf numFmtId="0" fontId="9" fillId="2" borderId="25" xfId="3" applyFont="1" applyFill="1" applyBorder="1" applyAlignment="1" applyProtection="1">
      <alignment horizontal="center" vertical="center" wrapText="1"/>
    </xf>
    <xf numFmtId="172" fontId="9" fillId="2" borderId="17" xfId="1988" applyNumberFormat="1" applyFont="1" applyFill="1" applyBorder="1" applyAlignment="1" applyProtection="1">
      <alignment horizontal="center" vertical="center" wrapText="1"/>
      <protection locked="0"/>
    </xf>
    <xf numFmtId="10" fontId="9" fillId="2" borderId="17" xfId="1971" applyNumberFormat="1" applyFont="1" applyFill="1" applyBorder="1" applyAlignment="1" applyProtection="1">
      <alignment horizontal="center" vertical="center" wrapText="1"/>
      <protection locked="0"/>
    </xf>
    <xf numFmtId="0" fontId="3" fillId="2" borderId="19" xfId="2" applyFont="1" applyFill="1" applyBorder="1" applyAlignment="1">
      <alignment horizontal="center" vertical="center"/>
    </xf>
    <xf numFmtId="0" fontId="38" fillId="2" borderId="24" xfId="2282" applyFont="1" applyFill="1" applyBorder="1" applyAlignment="1">
      <alignment vertical="top" wrapText="1"/>
    </xf>
    <xf numFmtId="171" fontId="9" fillId="2" borderId="16" xfId="1988" applyNumberFormat="1" applyFont="1" applyFill="1" applyBorder="1" applyAlignment="1">
      <alignment horizontal="center"/>
    </xf>
    <xf numFmtId="9" fontId="9" fillId="2" borderId="16" xfId="2324" applyFont="1" applyFill="1" applyBorder="1" applyAlignment="1">
      <alignment horizontal="center"/>
    </xf>
    <xf numFmtId="43" fontId="9" fillId="2" borderId="16" xfId="1988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 wrapText="1"/>
    </xf>
    <xf numFmtId="0" fontId="3" fillId="2" borderId="16" xfId="2" applyFont="1" applyFill="1" applyBorder="1" applyAlignment="1">
      <alignment horizontal="center"/>
    </xf>
    <xf numFmtId="0" fontId="3" fillId="2" borderId="19" xfId="2" applyFont="1" applyFill="1" applyBorder="1"/>
    <xf numFmtId="0" fontId="38" fillId="2" borderId="26" xfId="2282" applyFont="1" applyFill="1" applyBorder="1" applyAlignment="1">
      <alignment vertical="top" wrapText="1"/>
    </xf>
    <xf numFmtId="9" fontId="9" fillId="2" borderId="1" xfId="2324" applyFont="1" applyFill="1" applyBorder="1" applyAlignment="1">
      <alignment horizontal="center" wrapText="1"/>
    </xf>
    <xf numFmtId="171" fontId="9" fillId="2" borderId="1" xfId="1988" applyNumberFormat="1" applyFont="1" applyFill="1" applyBorder="1" applyAlignment="1">
      <alignment horizontal="center"/>
    </xf>
    <xf numFmtId="9" fontId="9" fillId="2" borderId="1" xfId="2324" applyFont="1" applyFill="1" applyBorder="1" applyAlignment="1">
      <alignment horizontal="center"/>
    </xf>
    <xf numFmtId="43" fontId="9" fillId="2" borderId="1" xfId="1988" applyFont="1" applyFill="1" applyBorder="1" applyAlignment="1">
      <alignment horizontal="center"/>
    </xf>
    <xf numFmtId="0" fontId="9" fillId="2" borderId="19" xfId="2" applyFont="1" applyFill="1" applyBorder="1"/>
    <xf numFmtId="9" fontId="9" fillId="2" borderId="1" xfId="2324" applyFont="1" applyFill="1" applyBorder="1" applyAlignment="1">
      <alignment horizontal="center" vertical="center"/>
    </xf>
    <xf numFmtId="0" fontId="3" fillId="2" borderId="27" xfId="2282" applyFont="1" applyFill="1" applyBorder="1" applyAlignment="1"/>
    <xf numFmtId="0" fontId="3" fillId="2" borderId="28" xfId="2" applyFont="1" applyFill="1" applyBorder="1"/>
    <xf numFmtId="172" fontId="9" fillId="2" borderId="17" xfId="32" applyNumberFormat="1" applyFont="1" applyFill="1" applyBorder="1" applyAlignment="1" applyProtection="1">
      <alignment horizontal="center" vertical="center" wrapText="1"/>
      <protection locked="0"/>
    </xf>
    <xf numFmtId="164" fontId="9" fillId="0" borderId="16" xfId="1" applyNumberFormat="1" applyFont="1" applyFill="1" applyBorder="1" applyAlignment="1">
      <alignment horizontal="center"/>
    </xf>
    <xf numFmtId="164" fontId="9" fillId="65" borderId="16" xfId="1" applyNumberFormat="1" applyFont="1" applyFill="1" applyBorder="1" applyAlignment="1">
      <alignment horizontal="center"/>
    </xf>
    <xf numFmtId="164" fontId="9" fillId="65" borderId="1" xfId="1" applyNumberFormat="1" applyFont="1" applyFill="1" applyBorder="1" applyAlignment="1">
      <alignment horizontal="center"/>
    </xf>
    <xf numFmtId="164" fontId="9" fillId="65" borderId="1" xfId="1" applyNumberFormat="1" applyFont="1" applyFill="1" applyBorder="1" applyAlignment="1">
      <alignment horizontal="center" vertical="center"/>
    </xf>
    <xf numFmtId="164" fontId="3" fillId="65" borderId="0" xfId="1" applyNumberFormat="1" applyFont="1" applyFill="1" applyAlignment="1">
      <alignment horizontal="center"/>
    </xf>
    <xf numFmtId="164" fontId="9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2" applyFont="1" applyFill="1" applyBorder="1"/>
    <xf numFmtId="0" fontId="3" fillId="0" borderId="0" xfId="0" applyFont="1" applyAlignment="1">
      <alignment horizontal="left"/>
    </xf>
    <xf numFmtId="0" fontId="9" fillId="0" borderId="0" xfId="2" applyFont="1" applyFill="1" applyBorder="1" applyAlignment="1">
      <alignment horizontal="center" vertical="center" wrapText="1"/>
    </xf>
    <xf numFmtId="0" fontId="40" fillId="0" borderId="17" xfId="2" applyFont="1" applyFill="1" applyBorder="1" applyAlignment="1">
      <alignment horizontal="center" vertical="center" wrapText="1"/>
    </xf>
    <xf numFmtId="0" fontId="3" fillId="0" borderId="0" xfId="2" applyFill="1" applyBorder="1"/>
    <xf numFmtId="0" fontId="3" fillId="0" borderId="0" xfId="2" applyFill="1" applyBorder="1" applyAlignment="1">
      <alignment horizontal="center"/>
    </xf>
    <xf numFmtId="0" fontId="3" fillId="0" borderId="0" xfId="2" applyFill="1"/>
    <xf numFmtId="0" fontId="3" fillId="0" borderId="0" xfId="2" applyFont="1" applyFill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/>
    <xf numFmtId="0" fontId="3" fillId="0" borderId="0" xfId="2" applyFill="1" applyAlignment="1">
      <alignment horizontal="center"/>
    </xf>
    <xf numFmtId="172" fontId="9" fillId="0" borderId="17" xfId="1988" applyNumberFormat="1" applyFont="1" applyFill="1" applyBorder="1" applyAlignment="1" applyProtection="1">
      <alignment horizontal="center" vertical="center" wrapText="1"/>
      <protection locked="0"/>
    </xf>
    <xf numFmtId="172" fontId="9" fillId="0" borderId="17" xfId="32" applyNumberFormat="1" applyFont="1" applyFill="1" applyBorder="1" applyAlignment="1" applyProtection="1">
      <alignment horizontal="center" vertical="center" wrapText="1"/>
      <protection locked="0"/>
    </xf>
    <xf numFmtId="0" fontId="87" fillId="0" borderId="4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2" borderId="0" xfId="2" applyFont="1" applyFill="1" applyAlignment="1">
      <alignment horizontal="center"/>
    </xf>
    <xf numFmtId="0" fontId="89" fillId="2" borderId="15" xfId="2" applyFont="1" applyFill="1" applyBorder="1" applyAlignment="1"/>
    <xf numFmtId="0" fontId="35" fillId="2" borderId="15" xfId="2" applyFont="1" applyFill="1" applyBorder="1" applyAlignment="1"/>
    <xf numFmtId="0" fontId="35" fillId="2" borderId="0" xfId="2" applyFont="1" applyFill="1" applyBorder="1" applyAlignment="1">
      <alignment wrapText="1"/>
    </xf>
    <xf numFmtId="0" fontId="3" fillId="2" borderId="17" xfId="2" applyFont="1" applyFill="1" applyBorder="1" applyAlignment="1">
      <alignment horizontal="center" vertical="center" wrapText="1"/>
    </xf>
    <xf numFmtId="164" fontId="9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91" fillId="65" borderId="42" xfId="0" applyFont="1" applyFill="1" applyBorder="1" applyAlignment="1">
      <alignment horizontal="center" wrapText="1"/>
    </xf>
    <xf numFmtId="0" fontId="9" fillId="0" borderId="17" xfId="2" applyFont="1" applyFill="1" applyBorder="1" applyAlignment="1">
      <alignment horizontal="center" vertical="center" wrapText="1"/>
    </xf>
    <xf numFmtId="0" fontId="3" fillId="0" borderId="0" xfId="2" applyFont="1" applyFill="1" applyBorder="1"/>
    <xf numFmtId="0" fontId="93" fillId="0" borderId="0" xfId="0" applyFont="1" applyFill="1" applyAlignment="1">
      <alignment horizontal="left"/>
    </xf>
    <xf numFmtId="0" fontId="3" fillId="2" borderId="18" xfId="2" applyFont="1" applyFill="1" applyBorder="1"/>
    <xf numFmtId="171" fontId="8" fillId="2" borderId="20" xfId="1988" applyNumberFormat="1" applyFont="1" applyFill="1" applyBorder="1"/>
    <xf numFmtId="171" fontId="8" fillId="2" borderId="20" xfId="32" applyNumberFormat="1" applyFont="1" applyFill="1" applyBorder="1"/>
    <xf numFmtId="10" fontId="8" fillId="2" borderId="20" xfId="1971" applyNumberFormat="1" applyFont="1" applyFill="1" applyBorder="1" applyAlignment="1">
      <alignment horizontal="right"/>
    </xf>
    <xf numFmtId="171" fontId="94" fillId="2" borderId="20" xfId="32" applyNumberFormat="1" applyFont="1" applyFill="1" applyBorder="1"/>
    <xf numFmtId="43" fontId="8" fillId="2" borderId="20" xfId="32" applyFont="1" applyFill="1" applyBorder="1"/>
    <xf numFmtId="43" fontId="95" fillId="2" borderId="20" xfId="32" applyFont="1" applyFill="1" applyBorder="1" applyAlignment="1">
      <alignment horizontal="left"/>
    </xf>
    <xf numFmtId="0" fontId="3" fillId="2" borderId="20" xfId="2" applyFont="1" applyFill="1" applyBorder="1"/>
    <xf numFmtId="0" fontId="3" fillId="2" borderId="21" xfId="2" applyFont="1" applyFill="1" applyBorder="1"/>
    <xf numFmtId="10" fontId="8" fillId="2" borderId="0" xfId="1971" applyNumberFormat="1" applyFont="1" applyFill="1" applyBorder="1" applyAlignment="1">
      <alignment horizontal="right"/>
    </xf>
    <xf numFmtId="171" fontId="8" fillId="2" borderId="0" xfId="32" applyNumberFormat="1" applyFont="1" applyFill="1" applyBorder="1"/>
    <xf numFmtId="171" fontId="94" fillId="2" borderId="0" xfId="32" applyNumberFormat="1" applyFont="1" applyFill="1" applyBorder="1"/>
    <xf numFmtId="43" fontId="8" fillId="2" borderId="0" xfId="32" applyFont="1" applyFill="1" applyBorder="1"/>
    <xf numFmtId="43" fontId="95" fillId="2" borderId="0" xfId="32" applyFont="1" applyFill="1" applyBorder="1" applyAlignment="1">
      <alignment horizontal="left"/>
    </xf>
    <xf numFmtId="0" fontId="9" fillId="2" borderId="22" xfId="2" applyFont="1" applyFill="1" applyBorder="1" applyAlignment="1">
      <alignment horizontal="right" vertical="center"/>
    </xf>
    <xf numFmtId="0" fontId="9" fillId="2" borderId="6" xfId="2" applyFont="1" applyFill="1" applyBorder="1" applyAlignment="1">
      <alignment horizontal="right" vertical="center" wrapText="1"/>
    </xf>
    <xf numFmtId="171" fontId="9" fillId="2" borderId="6" xfId="1988" applyNumberFormat="1" applyFont="1" applyFill="1" applyBorder="1" applyAlignment="1">
      <alignment horizontal="center" vertical="center"/>
    </xf>
    <xf numFmtId="9" fontId="9" fillId="2" borderId="6" xfId="2324" applyFont="1" applyFill="1" applyBorder="1" applyAlignment="1">
      <alignment horizontal="center" vertical="center"/>
    </xf>
    <xf numFmtId="43" fontId="9" fillId="2" borderId="6" xfId="1988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23" xfId="2" applyFont="1" applyFill="1" applyBorder="1" applyAlignment="1">
      <alignment horizontal="center" vertical="center"/>
    </xf>
    <xf numFmtId="0" fontId="8" fillId="2" borderId="29" xfId="2282" applyFont="1" applyFill="1" applyBorder="1" applyAlignment="1">
      <alignment wrapText="1"/>
    </xf>
    <xf numFmtId="171" fontId="8" fillId="2" borderId="28" xfId="32" applyNumberFormat="1" applyFont="1" applyFill="1" applyBorder="1"/>
    <xf numFmtId="10" fontId="8" fillId="2" borderId="28" xfId="1971" applyNumberFormat="1" applyFont="1" applyFill="1" applyBorder="1" applyAlignment="1">
      <alignment horizontal="right"/>
    </xf>
    <xf numFmtId="43" fontId="8" fillId="2" borderId="28" xfId="32" applyFont="1" applyFill="1" applyBorder="1"/>
    <xf numFmtId="0" fontId="8" fillId="2" borderId="30" xfId="2282" applyFont="1" applyFill="1" applyBorder="1" applyAlignment="1">
      <alignment wrapText="1"/>
    </xf>
    <xf numFmtId="171" fontId="8" fillId="2" borderId="19" xfId="32" applyNumberFormat="1" applyFont="1" applyFill="1" applyBorder="1"/>
    <xf numFmtId="10" fontId="8" fillId="2" borderId="19" xfId="1971" applyNumberFormat="1" applyFont="1" applyFill="1" applyBorder="1" applyAlignment="1">
      <alignment horizontal="right"/>
    </xf>
    <xf numFmtId="43" fontId="8" fillId="2" borderId="19" xfId="32" applyFont="1" applyFill="1" applyBorder="1"/>
    <xf numFmtId="171" fontId="8" fillId="2" borderId="19" xfId="1988" applyNumberFormat="1" applyFont="1" applyFill="1" applyBorder="1"/>
    <xf numFmtId="0" fontId="8" fillId="2" borderId="19" xfId="2282" applyFont="1" applyFill="1" applyBorder="1"/>
    <xf numFmtId="164" fontId="77" fillId="2" borderId="15" xfId="1" applyNumberFormat="1" applyFont="1" applyFill="1" applyBorder="1" applyAlignment="1">
      <alignment horizontal="center" wrapText="1"/>
    </xf>
    <xf numFmtId="164" fontId="41" fillId="2" borderId="15" xfId="1" quotePrefix="1" applyNumberFormat="1" applyFont="1" applyFill="1" applyBorder="1" applyAlignment="1">
      <alignment wrapText="1"/>
    </xf>
    <xf numFmtId="164" fontId="41" fillId="2" borderId="15" xfId="1" applyNumberFormat="1" applyFont="1" applyFill="1" applyBorder="1" applyAlignment="1">
      <alignment wrapText="1"/>
    </xf>
    <xf numFmtId="37" fontId="7" fillId="2" borderId="15" xfId="2" applyNumberFormat="1" applyFont="1" applyFill="1" applyBorder="1" applyAlignment="1">
      <alignment horizontal="center"/>
    </xf>
    <xf numFmtId="164" fontId="85" fillId="0" borderId="22" xfId="1" applyNumberFormat="1" applyFont="1" applyFill="1" applyBorder="1" applyAlignment="1">
      <alignment horizontal="center"/>
    </xf>
    <xf numFmtId="164" fontId="85" fillId="0" borderId="6" xfId="1" applyNumberFormat="1" applyFont="1" applyFill="1" applyBorder="1" applyAlignment="1">
      <alignment horizontal="center"/>
    </xf>
    <xf numFmtId="164" fontId="85" fillId="0" borderId="23" xfId="1" applyNumberFormat="1" applyFont="1" applyFill="1" applyBorder="1" applyAlignment="1">
      <alignment horizontal="center"/>
    </xf>
    <xf numFmtId="164" fontId="85" fillId="0" borderId="22" xfId="1" applyNumberFormat="1" applyFont="1" applyFill="1" applyBorder="1" applyAlignment="1">
      <alignment horizontal="center" wrapText="1"/>
    </xf>
    <xf numFmtId="164" fontId="85" fillId="0" borderId="6" xfId="1" applyNumberFormat="1" applyFont="1" applyFill="1" applyBorder="1" applyAlignment="1">
      <alignment horizontal="center" wrapText="1"/>
    </xf>
    <xf numFmtId="164" fontId="85" fillId="0" borderId="23" xfId="1" applyNumberFormat="1" applyFont="1" applyFill="1" applyBorder="1" applyAlignment="1">
      <alignment horizontal="center" wrapText="1"/>
    </xf>
    <xf numFmtId="171" fontId="96" fillId="2" borderId="15" xfId="1988" applyNumberFormat="1" applyFont="1" applyFill="1" applyBorder="1" applyAlignment="1">
      <alignment horizontal="left" wrapText="1"/>
    </xf>
    <xf numFmtId="37" fontId="9" fillId="2" borderId="22" xfId="2" applyNumberFormat="1" applyFont="1" applyFill="1" applyBorder="1" applyAlignment="1">
      <alignment horizontal="center"/>
    </xf>
    <xf numFmtId="37" fontId="9" fillId="2" borderId="6" xfId="2" applyNumberFormat="1" applyFont="1" applyFill="1" applyBorder="1" applyAlignment="1">
      <alignment horizontal="center"/>
    </xf>
    <xf numFmtId="37" fontId="9" fillId="2" borderId="23" xfId="2" applyNumberFormat="1" applyFont="1" applyFill="1" applyBorder="1" applyAlignment="1">
      <alignment horizontal="center"/>
    </xf>
    <xf numFmtId="0" fontId="9" fillId="2" borderId="22" xfId="62" applyFont="1" applyFill="1" applyBorder="1" applyAlignment="1">
      <alignment horizontal="center" vertical="center"/>
    </xf>
    <xf numFmtId="0" fontId="9" fillId="2" borderId="6" xfId="62" applyFont="1" applyFill="1" applyBorder="1" applyAlignment="1">
      <alignment horizontal="center" vertical="center"/>
    </xf>
    <xf numFmtId="0" fontId="9" fillId="2" borderId="23" xfId="62" applyFont="1" applyFill="1" applyBorder="1" applyAlignment="1">
      <alignment horizontal="center" vertical="center"/>
    </xf>
    <xf numFmtId="43" fontId="9" fillId="2" borderId="22" xfId="32" applyFont="1" applyFill="1" applyBorder="1" applyAlignment="1">
      <alignment horizontal="center" vertical="center"/>
    </xf>
    <xf numFmtId="43" fontId="9" fillId="2" borderId="6" xfId="32" applyFont="1" applyFill="1" applyBorder="1" applyAlignment="1">
      <alignment horizontal="center" vertical="center"/>
    </xf>
    <xf numFmtId="43" fontId="9" fillId="2" borderId="23" xfId="32" applyFont="1" applyFill="1" applyBorder="1" applyAlignment="1">
      <alignment horizontal="center" vertical="center"/>
    </xf>
    <xf numFmtId="0" fontId="9" fillId="0" borderId="22" xfId="62" applyFont="1" applyFill="1" applyBorder="1" applyAlignment="1">
      <alignment horizontal="center" vertical="center"/>
    </xf>
    <xf numFmtId="0" fontId="9" fillId="0" borderId="6" xfId="62" applyFont="1" applyFill="1" applyBorder="1" applyAlignment="1">
      <alignment horizontal="center" vertical="center"/>
    </xf>
    <xf numFmtId="0" fontId="9" fillId="0" borderId="23" xfId="62" applyFont="1" applyFill="1" applyBorder="1" applyAlignment="1">
      <alignment horizontal="center" vertical="center"/>
    </xf>
    <xf numFmtId="171" fontId="35" fillId="0" borderId="22" xfId="32" applyNumberFormat="1" applyFont="1" applyFill="1" applyBorder="1" applyAlignment="1">
      <alignment horizontal="center"/>
    </xf>
    <xf numFmtId="171" fontId="35" fillId="0" borderId="6" xfId="32" applyNumberFormat="1" applyFont="1" applyFill="1" applyBorder="1" applyAlignment="1">
      <alignment horizontal="center"/>
    </xf>
    <xf numFmtId="171" fontId="35" fillId="0" borderId="23" xfId="32" applyNumberFormat="1" applyFont="1" applyFill="1" applyBorder="1" applyAlignment="1">
      <alignment horizontal="center"/>
    </xf>
    <xf numFmtId="171" fontId="35" fillId="0" borderId="22" xfId="32" applyNumberFormat="1" applyFont="1" applyFill="1" applyBorder="1" applyAlignment="1">
      <alignment horizontal="center" wrapText="1"/>
    </xf>
    <xf numFmtId="171" fontId="35" fillId="0" borderId="6" xfId="32" applyNumberFormat="1" applyFont="1" applyFill="1" applyBorder="1" applyAlignment="1">
      <alignment horizontal="center" wrapText="1"/>
    </xf>
    <xf numFmtId="171" fontId="35" fillId="0" borderId="23" xfId="32" applyNumberFormat="1" applyFont="1" applyFill="1" applyBorder="1" applyAlignment="1">
      <alignment horizontal="center" wrapText="1"/>
    </xf>
    <xf numFmtId="164" fontId="3" fillId="2" borderId="15" xfId="1" applyNumberFormat="1" applyFont="1" applyFill="1" applyBorder="1" applyAlignment="1">
      <alignment horizontal="center" wrapText="1"/>
    </xf>
    <xf numFmtId="37" fontId="90" fillId="2" borderId="15" xfId="2" applyNumberFormat="1" applyFont="1" applyFill="1" applyBorder="1" applyAlignment="1">
      <alignment horizontal="center"/>
    </xf>
    <xf numFmtId="164" fontId="9" fillId="2" borderId="22" xfId="1" applyNumberFormat="1" applyFont="1" applyFill="1" applyBorder="1" applyAlignment="1">
      <alignment horizontal="center" vertical="center"/>
    </xf>
    <xf numFmtId="164" fontId="9" fillId="2" borderId="6" xfId="1" applyNumberFormat="1" applyFont="1" applyFill="1" applyBorder="1" applyAlignment="1">
      <alignment horizontal="center" vertical="center"/>
    </xf>
    <xf numFmtId="164" fontId="9" fillId="2" borderId="23" xfId="1" applyNumberFormat="1" applyFont="1" applyFill="1" applyBorder="1" applyAlignment="1">
      <alignment horizontal="center" vertical="center"/>
    </xf>
    <xf numFmtId="164" fontId="9" fillId="2" borderId="22" xfId="1" applyNumberFormat="1" applyFont="1" applyFill="1" applyBorder="1" applyAlignment="1">
      <alignment horizontal="center" vertical="center" wrapText="1"/>
    </xf>
    <xf numFmtId="164" fontId="9" fillId="2" borderId="6" xfId="1" applyNumberFormat="1" applyFont="1" applyFill="1" applyBorder="1" applyAlignment="1">
      <alignment horizontal="center" vertical="center" wrapText="1"/>
    </xf>
    <xf numFmtId="164" fontId="9" fillId="2" borderId="23" xfId="1" applyNumberFormat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left" wrapText="1"/>
    </xf>
  </cellXfs>
  <cellStyles count="2470">
    <cellStyle name="%" xfId="1990"/>
    <cellStyle name="_x0013_,î3_x0001_N@4" xfId="1991"/>
    <cellStyle name=":¨áy¡’?(" xfId="1992"/>
    <cellStyle name="?? [0]_??" xfId="1993"/>
    <cellStyle name="??_?.????" xfId="1994"/>
    <cellStyle name="_2530023 2Q05 Analysis" xfId="1995"/>
    <cellStyle name="_August Expense Reports" xfId="1996"/>
    <cellStyle name="_August Expense Reports_PwrGen" xfId="1997"/>
    <cellStyle name="_IDSM Contracts- 10 15 10 tlc" xfId="1998"/>
    <cellStyle name="_July YTD Staff Aug_all IDSM Manipulated" xfId="1999"/>
    <cellStyle name="_July YTD Staff Aug_Teri" xfId="2000"/>
    <cellStyle name="_Labor and OH from Pavel" xfId="2001"/>
    <cellStyle name="_L-Other Non Current Liab" xfId="2002"/>
    <cellStyle name="_Pavel_Staff Aug PCC charged 8.30" xfId="2003"/>
    <cellStyle name="_Transfers - Adjustments" xfId="2004"/>
    <cellStyle name="_Transfers - Adjustments_PwrGen" xfId="2005"/>
    <cellStyle name="_x0010_“+ˆÉ•?pý¤" xfId="2006"/>
    <cellStyle name="10 in (Normal)" xfId="2007"/>
    <cellStyle name="20% - Accent1 2" xfId="4"/>
    <cellStyle name="20% - Accent1 3" xfId="2008"/>
    <cellStyle name="20% - Accent1 4" xfId="2009"/>
    <cellStyle name="20% - Accent1 5" xfId="2010"/>
    <cellStyle name="20% - Accent1 6" xfId="2011"/>
    <cellStyle name="20% - Accent1 7" xfId="2012"/>
    <cellStyle name="20% - Accent2 2" xfId="5"/>
    <cellStyle name="20% - Accent2 3" xfId="2013"/>
    <cellStyle name="20% - Accent2 4" xfId="2014"/>
    <cellStyle name="20% - Accent2 5" xfId="2015"/>
    <cellStyle name="20% - Accent2 6" xfId="2016"/>
    <cellStyle name="20% - Accent2 7" xfId="2017"/>
    <cellStyle name="20% - Accent3 2" xfId="6"/>
    <cellStyle name="20% - Accent3 3" xfId="2018"/>
    <cellStyle name="20% - Accent3 4" xfId="2019"/>
    <cellStyle name="20% - Accent3 5" xfId="2020"/>
    <cellStyle name="20% - Accent3 6" xfId="2021"/>
    <cellStyle name="20% - Accent3 7" xfId="2022"/>
    <cellStyle name="20% - Accent4 2" xfId="7"/>
    <cellStyle name="20% - Accent4 3" xfId="2023"/>
    <cellStyle name="20% - Accent4 4" xfId="2024"/>
    <cellStyle name="20% - Accent4 5" xfId="2025"/>
    <cellStyle name="20% - Accent4 6" xfId="2026"/>
    <cellStyle name="20% - Accent4 7" xfId="2027"/>
    <cellStyle name="20% - Accent5 2" xfId="8"/>
    <cellStyle name="20% - Accent5 3" xfId="2028"/>
    <cellStyle name="20% - Accent5 4" xfId="2029"/>
    <cellStyle name="20% - Accent5 5" xfId="2030"/>
    <cellStyle name="20% - Accent5 6" xfId="2031"/>
    <cellStyle name="20% - Accent5 7" xfId="2032"/>
    <cellStyle name="20% - Accent6 2" xfId="9"/>
    <cellStyle name="20% - Accent6 3" xfId="2033"/>
    <cellStyle name="20% - Accent6 4" xfId="2034"/>
    <cellStyle name="20% - Accent6 5" xfId="2035"/>
    <cellStyle name="20% - Accent6 6" xfId="2036"/>
    <cellStyle name="20% - Accent6 7" xfId="2037"/>
    <cellStyle name="2decimal" xfId="2038"/>
    <cellStyle name="40% - Accent1 2" xfId="10"/>
    <cellStyle name="40% - Accent1 3" xfId="2039"/>
    <cellStyle name="40% - Accent1 4" xfId="2040"/>
    <cellStyle name="40% - Accent1 5" xfId="2041"/>
    <cellStyle name="40% - Accent1 6" xfId="2042"/>
    <cellStyle name="40% - Accent1 7" xfId="2043"/>
    <cellStyle name="40% - Accent2 2" xfId="11"/>
    <cellStyle name="40% - Accent2 3" xfId="2044"/>
    <cellStyle name="40% - Accent2 4" xfId="2045"/>
    <cellStyle name="40% - Accent2 5" xfId="2046"/>
    <cellStyle name="40% - Accent2 6" xfId="2047"/>
    <cellStyle name="40% - Accent2 7" xfId="2048"/>
    <cellStyle name="40% - Accent3 2" xfId="12"/>
    <cellStyle name="40% - Accent3 3" xfId="2049"/>
    <cellStyle name="40% - Accent3 4" xfId="2050"/>
    <cellStyle name="40% - Accent3 5" xfId="2051"/>
    <cellStyle name="40% - Accent3 6" xfId="2052"/>
    <cellStyle name="40% - Accent3 7" xfId="2053"/>
    <cellStyle name="40% - Accent4 2" xfId="13"/>
    <cellStyle name="40% - Accent4 3" xfId="2054"/>
    <cellStyle name="40% - Accent4 4" xfId="2055"/>
    <cellStyle name="40% - Accent4 5" xfId="2056"/>
    <cellStyle name="40% - Accent4 6" xfId="2057"/>
    <cellStyle name="40% - Accent4 7" xfId="2058"/>
    <cellStyle name="40% - Accent5 2" xfId="14"/>
    <cellStyle name="40% - Accent5 3" xfId="2059"/>
    <cellStyle name="40% - Accent5 4" xfId="2060"/>
    <cellStyle name="40% - Accent5 5" xfId="2061"/>
    <cellStyle name="40% - Accent5 6" xfId="2062"/>
    <cellStyle name="40% - Accent5 7" xfId="2063"/>
    <cellStyle name="40% - Accent6 2" xfId="15"/>
    <cellStyle name="40% - Accent6 3" xfId="2064"/>
    <cellStyle name="40% - Accent6 4" xfId="2065"/>
    <cellStyle name="40% - Accent6 5" xfId="2066"/>
    <cellStyle name="40% - Accent6 6" xfId="2067"/>
    <cellStyle name="40% - Accent6 7" xfId="2068"/>
    <cellStyle name="5 in (Normal)" xfId="2069"/>
    <cellStyle name="60% - Accent1 2" xfId="16"/>
    <cellStyle name="60% - Accent1 3" xfId="2070"/>
    <cellStyle name="60% - Accent1 4" xfId="2071"/>
    <cellStyle name="60% - Accent1 5" xfId="2072"/>
    <cellStyle name="60% - Accent1 6" xfId="2073"/>
    <cellStyle name="60% - Accent1 7" xfId="2074"/>
    <cellStyle name="60% - Accent2 2" xfId="17"/>
    <cellStyle name="60% - Accent2 3" xfId="2075"/>
    <cellStyle name="60% - Accent2 4" xfId="2076"/>
    <cellStyle name="60% - Accent2 5" xfId="2077"/>
    <cellStyle name="60% - Accent2 6" xfId="2078"/>
    <cellStyle name="60% - Accent2 7" xfId="2079"/>
    <cellStyle name="60% - Accent3 2" xfId="18"/>
    <cellStyle name="60% - Accent3 3" xfId="2080"/>
    <cellStyle name="60% - Accent3 4" xfId="2081"/>
    <cellStyle name="60% - Accent3 5" xfId="2082"/>
    <cellStyle name="60% - Accent3 6" xfId="2083"/>
    <cellStyle name="60% - Accent3 7" xfId="2084"/>
    <cellStyle name="60% - Accent4 2" xfId="19"/>
    <cellStyle name="60% - Accent4 3" xfId="2085"/>
    <cellStyle name="60% - Accent4 4" xfId="2086"/>
    <cellStyle name="60% - Accent4 5" xfId="2087"/>
    <cellStyle name="60% - Accent4 6" xfId="2088"/>
    <cellStyle name="60% - Accent4 7" xfId="2089"/>
    <cellStyle name="60% - Accent5 2" xfId="20"/>
    <cellStyle name="60% - Accent5 3" xfId="2090"/>
    <cellStyle name="60% - Accent5 4" xfId="2091"/>
    <cellStyle name="60% - Accent5 5" xfId="2092"/>
    <cellStyle name="60% - Accent5 6" xfId="2093"/>
    <cellStyle name="60% - Accent5 7" xfId="2094"/>
    <cellStyle name="60% - Accent6 2" xfId="21"/>
    <cellStyle name="60% - Accent6 3" xfId="2095"/>
    <cellStyle name="60% - Accent6 4" xfId="2096"/>
    <cellStyle name="60% - Accent6 5" xfId="2097"/>
    <cellStyle name="60% - Accent6 6" xfId="2098"/>
    <cellStyle name="60% - Accent6 7" xfId="2099"/>
    <cellStyle name="Accent1 - 20%" xfId="2100"/>
    <cellStyle name="Accent1 - 40%" xfId="2101"/>
    <cellStyle name="Accent1 - 60%" xfId="2102"/>
    <cellStyle name="Accent1 2" xfId="22"/>
    <cellStyle name="Accent1 3" xfId="2103"/>
    <cellStyle name="Accent1 4" xfId="2104"/>
    <cellStyle name="Accent1 5" xfId="2105"/>
    <cellStyle name="Accent1 6" xfId="2106"/>
    <cellStyle name="Accent1 7" xfId="2107"/>
    <cellStyle name="Accent2 - 20%" xfId="2108"/>
    <cellStyle name="Accent2 - 40%" xfId="2109"/>
    <cellStyle name="Accent2 - 60%" xfId="2110"/>
    <cellStyle name="Accent2 2" xfId="23"/>
    <cellStyle name="Accent2 3" xfId="2111"/>
    <cellStyle name="Accent2 4" xfId="2112"/>
    <cellStyle name="Accent2 5" xfId="2113"/>
    <cellStyle name="Accent2 6" xfId="2114"/>
    <cellStyle name="Accent2 7" xfId="2115"/>
    <cellStyle name="Accent3 - 20%" xfId="2116"/>
    <cellStyle name="Accent3 - 40%" xfId="2117"/>
    <cellStyle name="Accent3 - 60%" xfId="2118"/>
    <cellStyle name="Accent3 2" xfId="24"/>
    <cellStyle name="Accent3 3" xfId="2119"/>
    <cellStyle name="Accent3 4" xfId="2120"/>
    <cellStyle name="Accent3 5" xfId="2121"/>
    <cellStyle name="Accent3 6" xfId="2122"/>
    <cellStyle name="Accent3 7" xfId="2123"/>
    <cellStyle name="Accent4 - 20%" xfId="2124"/>
    <cellStyle name="Accent4 - 40%" xfId="2125"/>
    <cellStyle name="Accent4 - 60%" xfId="2126"/>
    <cellStyle name="Accent4 2" xfId="25"/>
    <cellStyle name="Accent4 3" xfId="2127"/>
    <cellStyle name="Accent4 4" xfId="2128"/>
    <cellStyle name="Accent4 5" xfId="2129"/>
    <cellStyle name="Accent4 6" xfId="2130"/>
    <cellStyle name="Accent4 7" xfId="2131"/>
    <cellStyle name="Accent5 - 20%" xfId="2132"/>
    <cellStyle name="Accent5 - 40%" xfId="2133"/>
    <cellStyle name="Accent5 - 60%" xfId="2134"/>
    <cellStyle name="Accent5 2" xfId="26"/>
    <cellStyle name="Accent5 3" xfId="2135"/>
    <cellStyle name="Accent5 4" xfId="2136"/>
    <cellStyle name="Accent5 5" xfId="2137"/>
    <cellStyle name="Accent5 6" xfId="2138"/>
    <cellStyle name="Accent5 7" xfId="2139"/>
    <cellStyle name="Accent6 - 20%" xfId="2140"/>
    <cellStyle name="Accent6 - 40%" xfId="2141"/>
    <cellStyle name="Accent6 - 60%" xfId="2142"/>
    <cellStyle name="Accent6 2" xfId="27"/>
    <cellStyle name="Accent6 3" xfId="2143"/>
    <cellStyle name="Accent6 4" xfId="2144"/>
    <cellStyle name="Accent6 5" xfId="2145"/>
    <cellStyle name="Accent6 6" xfId="2146"/>
    <cellStyle name="Accent6 7" xfId="2147"/>
    <cellStyle name="Actual Date" xfId="28"/>
    <cellStyle name="Actual Date 2" xfId="2148"/>
    <cellStyle name="Actual Date 3" xfId="2149"/>
    <cellStyle name="Actual Date_2010-2012 Program Workbook_Incent_FS" xfId="2150"/>
    <cellStyle name="Array Enter" xfId="2151"/>
    <cellStyle name="Bad 2" xfId="29"/>
    <cellStyle name="Bad 3" xfId="2152"/>
    <cellStyle name="Bad 4" xfId="2153"/>
    <cellStyle name="Bad 5" xfId="2154"/>
    <cellStyle name="Bad 6" xfId="2155"/>
    <cellStyle name="Bad 7" xfId="2156"/>
    <cellStyle name="billion" xfId="2157"/>
    <cellStyle name="Calculation 2" xfId="30"/>
    <cellStyle name="Calculation 3" xfId="2158"/>
    <cellStyle name="Calculation 4" xfId="2159"/>
    <cellStyle name="Calculation 5" xfId="2160"/>
    <cellStyle name="Calculation 6" xfId="2161"/>
    <cellStyle name="Calculation 7" xfId="2162"/>
    <cellStyle name="Check Cell 2" xfId="31"/>
    <cellStyle name="Check Cell 3" xfId="2163"/>
    <cellStyle name="Check Cell 4" xfId="2164"/>
    <cellStyle name="Check Cell 5" xfId="2165"/>
    <cellStyle name="Check Cell 6" xfId="2166"/>
    <cellStyle name="Check Cell 7" xfId="2167"/>
    <cellStyle name="Comma 2" xfId="32"/>
    <cellStyle name="Comma 3" xfId="33"/>
    <cellStyle name="Comma 4" xfId="1988"/>
    <cellStyle name="Comma 4 2" xfId="2168"/>
    <cellStyle name="Comma 5" xfId="2169"/>
    <cellStyle name="Comma 6" xfId="2170"/>
    <cellStyle name="Comma 7" xfId="2171"/>
    <cellStyle name="Comma 8" xfId="2172"/>
    <cellStyle name="Comma 9" xfId="2173"/>
    <cellStyle name="Comma0" xfId="34"/>
    <cellStyle name="Comma0 2" xfId="2174"/>
    <cellStyle name="Comma0 3" xfId="2175"/>
    <cellStyle name="Currency" xfId="1" builtinId="4"/>
    <cellStyle name="Currency 10" xfId="2176"/>
    <cellStyle name="Currency 11" xfId="2177"/>
    <cellStyle name="Currency 12" xfId="2178"/>
    <cellStyle name="Currency 13" xfId="2179"/>
    <cellStyle name="Currency 2" xfId="35"/>
    <cellStyle name="Currency 2 2" xfId="1983"/>
    <cellStyle name="Currency 2 3" xfId="2180"/>
    <cellStyle name="Currency 3" xfId="36"/>
    <cellStyle name="Currency 4" xfId="37"/>
    <cellStyle name="Currency 5" xfId="1986"/>
    <cellStyle name="Currency 6" xfId="2181"/>
    <cellStyle name="Currency 7" xfId="2182"/>
    <cellStyle name="Currency 8" xfId="2183"/>
    <cellStyle name="Currency 9" xfId="2184"/>
    <cellStyle name="Currency0" xfId="38"/>
    <cellStyle name="Currency0 2" xfId="2185"/>
    <cellStyle name="Currency0 3" xfId="2186"/>
    <cellStyle name="Currency0nospace" xfId="2187"/>
    <cellStyle name="Currency2" xfId="2188"/>
    <cellStyle name="Date" xfId="39"/>
    <cellStyle name="Emphasis 1" xfId="2189"/>
    <cellStyle name="Emphasis 2" xfId="2190"/>
    <cellStyle name="Emphasis 3" xfId="2191"/>
    <cellStyle name="Euro" xfId="2192"/>
    <cellStyle name="Euro billion" xfId="2193"/>
    <cellStyle name="Euro million" xfId="2194"/>
    <cellStyle name="Euro thousand" xfId="2195"/>
    <cellStyle name="Euro_12889 GP Contracts v3" xfId="2196"/>
    <cellStyle name="Explanatory Text 2" xfId="40"/>
    <cellStyle name="Explanatory Text 3" xfId="2197"/>
    <cellStyle name="Explanatory Text 4" xfId="2198"/>
    <cellStyle name="Explanatory Text 5" xfId="2199"/>
    <cellStyle name="Explanatory Text 6" xfId="2200"/>
    <cellStyle name="Explanatory Text 7" xfId="2201"/>
    <cellStyle name="Fixed" xfId="41"/>
    <cellStyle name="Fixed 2" xfId="2202"/>
    <cellStyle name="Fixed 3" xfId="2203"/>
    <cellStyle name="Fixed_2010-2012 Program Workbook_Incent_FS" xfId="2204"/>
    <cellStyle name="Forecast" xfId="2205"/>
    <cellStyle name="GBP" xfId="2206"/>
    <cellStyle name="GBP billion" xfId="2207"/>
    <cellStyle name="GBP million" xfId="2208"/>
    <cellStyle name="GBP thousand" xfId="2209"/>
    <cellStyle name="General" xfId="2210"/>
    <cellStyle name="Good 2" xfId="42"/>
    <cellStyle name="Good 3" xfId="2211"/>
    <cellStyle name="Good 4" xfId="2212"/>
    <cellStyle name="Good 5" xfId="2213"/>
    <cellStyle name="Good 6" xfId="2214"/>
    <cellStyle name="Good 7" xfId="2215"/>
    <cellStyle name="Grey" xfId="43"/>
    <cellStyle name="Grey 2" xfId="2216"/>
    <cellStyle name="Grey_2010-2012 Program Workbook Completed_Incent_V2" xfId="2217"/>
    <cellStyle name="HEADER" xfId="44"/>
    <cellStyle name="Header1" xfId="45"/>
    <cellStyle name="Header2" xfId="46"/>
    <cellStyle name="Heading 1 2" xfId="47"/>
    <cellStyle name="Heading 1 3" xfId="2218"/>
    <cellStyle name="Heading 1 4" xfId="2219"/>
    <cellStyle name="Heading 1 5" xfId="2220"/>
    <cellStyle name="Heading 1 6" xfId="2221"/>
    <cellStyle name="Heading 1 7" xfId="2222"/>
    <cellStyle name="Heading 2 2" xfId="48"/>
    <cellStyle name="Heading 2 3" xfId="2223"/>
    <cellStyle name="Heading 2 4" xfId="2224"/>
    <cellStyle name="Heading 2 5" xfId="2225"/>
    <cellStyle name="Heading 2 6" xfId="2226"/>
    <cellStyle name="Heading 2 7" xfId="2227"/>
    <cellStyle name="Heading 3 2" xfId="49"/>
    <cellStyle name="Heading 3 3" xfId="2228"/>
    <cellStyle name="Heading 3 4" xfId="2229"/>
    <cellStyle name="Heading 3 5" xfId="2230"/>
    <cellStyle name="Heading 3 6" xfId="2231"/>
    <cellStyle name="Heading 3 7" xfId="2232"/>
    <cellStyle name="Heading 4 2" xfId="50"/>
    <cellStyle name="Heading 4 3" xfId="2233"/>
    <cellStyle name="Heading 4 4" xfId="2234"/>
    <cellStyle name="Heading 4 5" xfId="2235"/>
    <cellStyle name="Heading 4 6" xfId="2236"/>
    <cellStyle name="Heading 4 7" xfId="2237"/>
    <cellStyle name="Heading1" xfId="51"/>
    <cellStyle name="Heading1 2" xfId="2238"/>
    <cellStyle name="Heading1 3" xfId="2239"/>
    <cellStyle name="Heading1_2010-2012 Program Workbook_Incent_FS" xfId="2240"/>
    <cellStyle name="Heading2" xfId="52"/>
    <cellStyle name="Heading2 2" xfId="2241"/>
    <cellStyle name="Heading2 3" xfId="2242"/>
    <cellStyle name="Heading2_2010-2012 Program Workbook_Incent_FS" xfId="2243"/>
    <cellStyle name="Hidden" xfId="53"/>
    <cellStyle name="HIGHLIGHT" xfId="54"/>
    <cellStyle name="highlite" xfId="2244"/>
    <cellStyle name="hilite" xfId="2245"/>
    <cellStyle name="Input [yellow]" xfId="55"/>
    <cellStyle name="Input [yellow] 2" xfId="2246"/>
    <cellStyle name="Input [yellow]_2010-2012 Program Workbook Completed_Incent_V2" xfId="2247"/>
    <cellStyle name="Input 2" xfId="56"/>
    <cellStyle name="Input 3" xfId="2248"/>
    <cellStyle name="Input 4" xfId="2249"/>
    <cellStyle name="Input 5" xfId="2250"/>
    <cellStyle name="Input 6" xfId="2251"/>
    <cellStyle name="Input 7" xfId="2252"/>
    <cellStyle name="LabelWithTotals" xfId="2253"/>
    <cellStyle name="Linked Cell 2" xfId="57"/>
    <cellStyle name="Linked Cell 3" xfId="2254"/>
    <cellStyle name="Linked Cell 4" xfId="2255"/>
    <cellStyle name="Linked Cell 5" xfId="2256"/>
    <cellStyle name="Linked Cell 6" xfId="2257"/>
    <cellStyle name="Linked Cell 7" xfId="2258"/>
    <cellStyle name="Millares [0]_2AV_M_M " xfId="2259"/>
    <cellStyle name="Millares_2AV_M_M " xfId="2260"/>
    <cellStyle name="million" xfId="2261"/>
    <cellStyle name="Moneda [0]_2AV_M_M " xfId="2262"/>
    <cellStyle name="Moneda_2AV_M_M " xfId="2263"/>
    <cellStyle name="MyHeading1" xfId="2264"/>
    <cellStyle name="Neutral 2" xfId="58"/>
    <cellStyle name="Neutral 3" xfId="2265"/>
    <cellStyle name="Neutral 4" xfId="2266"/>
    <cellStyle name="Neutral 5" xfId="2267"/>
    <cellStyle name="Neutral 6" xfId="2268"/>
    <cellStyle name="Neutral 7" xfId="2269"/>
    <cellStyle name="no dec" xfId="59"/>
    <cellStyle name="Normal" xfId="0" builtinId="0"/>
    <cellStyle name="Normal - Style1" xfId="60"/>
    <cellStyle name="Normal - Style1 2" xfId="2270"/>
    <cellStyle name="Normal - Style1 3" xfId="2271"/>
    <cellStyle name="Normal - Style1_2010-2012 Program Workbook_Incent_FS" xfId="2272"/>
    <cellStyle name="Normal 10" xfId="61"/>
    <cellStyle name="Normal 11" xfId="1985"/>
    <cellStyle name="Normal 11 2" xfId="2273"/>
    <cellStyle name="Normal 12" xfId="2274"/>
    <cellStyle name="Normal 12 2" xfId="2275"/>
    <cellStyle name="Normal 12_2010 - 2012 CEE Analysis - 2012 Budget DRAFT 11.1.11" xfId="2276"/>
    <cellStyle name="Normal 13" xfId="2277"/>
    <cellStyle name="Normal 14" xfId="2278"/>
    <cellStyle name="Normal 15" xfId="2279"/>
    <cellStyle name="Normal 16" xfId="2280"/>
    <cellStyle name="Normal 17" xfId="2281"/>
    <cellStyle name="Normal 18" xfId="1987"/>
    <cellStyle name="Normal 19" xfId="2282"/>
    <cellStyle name="Normal 2" xfId="62"/>
    <cellStyle name="Normal 2 10" xfId="63"/>
    <cellStyle name="Normal 2 10 10" xfId="64"/>
    <cellStyle name="Normal 2 10 11" xfId="65"/>
    <cellStyle name="Normal 2 10 12" xfId="66"/>
    <cellStyle name="Normal 2 10 13" xfId="67"/>
    <cellStyle name="Normal 2 10 14" xfId="68"/>
    <cellStyle name="Normal 2 10 15" xfId="69"/>
    <cellStyle name="Normal 2 10 16" xfId="70"/>
    <cellStyle name="Normal 2 10 17" xfId="71"/>
    <cellStyle name="Normal 2 10 18" xfId="72"/>
    <cellStyle name="Normal 2 10 19" xfId="73"/>
    <cellStyle name="Normal 2 10 2" xfId="74"/>
    <cellStyle name="Normal 2 10 20" xfId="75"/>
    <cellStyle name="Normal 2 10 21" xfId="76"/>
    <cellStyle name="Normal 2 10 22" xfId="77"/>
    <cellStyle name="Normal 2 10 23" xfId="78"/>
    <cellStyle name="Normal 2 10 3" xfId="79"/>
    <cellStyle name="Normal 2 10 4" xfId="80"/>
    <cellStyle name="Normal 2 10 5" xfId="81"/>
    <cellStyle name="Normal 2 10 6" xfId="82"/>
    <cellStyle name="Normal 2 10 7" xfId="83"/>
    <cellStyle name="Normal 2 10 8" xfId="84"/>
    <cellStyle name="Normal 2 10 9" xfId="85"/>
    <cellStyle name="Normal 2 11" xfId="86"/>
    <cellStyle name="Normal 2 11 10" xfId="87"/>
    <cellStyle name="Normal 2 11 11" xfId="88"/>
    <cellStyle name="Normal 2 11 12" xfId="89"/>
    <cellStyle name="Normal 2 11 13" xfId="90"/>
    <cellStyle name="Normal 2 11 14" xfId="91"/>
    <cellStyle name="Normal 2 11 15" xfId="92"/>
    <cellStyle name="Normal 2 11 16" xfId="93"/>
    <cellStyle name="Normal 2 11 17" xfId="94"/>
    <cellStyle name="Normal 2 11 18" xfId="95"/>
    <cellStyle name="Normal 2 11 19" xfId="96"/>
    <cellStyle name="Normal 2 11 2" xfId="97"/>
    <cellStyle name="Normal 2 11 20" xfId="98"/>
    <cellStyle name="Normal 2 11 21" xfId="99"/>
    <cellStyle name="Normal 2 11 22" xfId="100"/>
    <cellStyle name="Normal 2 11 23" xfId="101"/>
    <cellStyle name="Normal 2 11 3" xfId="102"/>
    <cellStyle name="Normal 2 11 4" xfId="103"/>
    <cellStyle name="Normal 2 11 5" xfId="104"/>
    <cellStyle name="Normal 2 11 6" xfId="105"/>
    <cellStyle name="Normal 2 11 7" xfId="106"/>
    <cellStyle name="Normal 2 11 8" xfId="107"/>
    <cellStyle name="Normal 2 11 9" xfId="108"/>
    <cellStyle name="Normal 2 12" xfId="109"/>
    <cellStyle name="Normal 2 12 10" xfId="110"/>
    <cellStyle name="Normal 2 12 11" xfId="111"/>
    <cellStyle name="Normal 2 12 12" xfId="112"/>
    <cellStyle name="Normal 2 12 13" xfId="113"/>
    <cellStyle name="Normal 2 12 14" xfId="114"/>
    <cellStyle name="Normal 2 12 15" xfId="115"/>
    <cellStyle name="Normal 2 12 16" xfId="116"/>
    <cellStyle name="Normal 2 12 17" xfId="117"/>
    <cellStyle name="Normal 2 12 18" xfId="118"/>
    <cellStyle name="Normal 2 12 19" xfId="119"/>
    <cellStyle name="Normal 2 12 2" xfId="120"/>
    <cellStyle name="Normal 2 12 20" xfId="121"/>
    <cellStyle name="Normal 2 12 21" xfId="122"/>
    <cellStyle name="Normal 2 12 22" xfId="123"/>
    <cellStyle name="Normal 2 12 23" xfId="124"/>
    <cellStyle name="Normal 2 12 3" xfId="125"/>
    <cellStyle name="Normal 2 12 4" xfId="126"/>
    <cellStyle name="Normal 2 12 5" xfId="127"/>
    <cellStyle name="Normal 2 12 6" xfId="128"/>
    <cellStyle name="Normal 2 12 7" xfId="129"/>
    <cellStyle name="Normal 2 12 8" xfId="130"/>
    <cellStyle name="Normal 2 12 9" xfId="131"/>
    <cellStyle name="Normal 2 13" xfId="132"/>
    <cellStyle name="Normal 2 13 10" xfId="133"/>
    <cellStyle name="Normal 2 13 11" xfId="134"/>
    <cellStyle name="Normal 2 13 12" xfId="135"/>
    <cellStyle name="Normal 2 13 13" xfId="136"/>
    <cellStyle name="Normal 2 13 14" xfId="137"/>
    <cellStyle name="Normal 2 13 15" xfId="138"/>
    <cellStyle name="Normal 2 13 16" xfId="139"/>
    <cellStyle name="Normal 2 13 17" xfId="140"/>
    <cellStyle name="Normal 2 13 18" xfId="141"/>
    <cellStyle name="Normal 2 13 19" xfId="142"/>
    <cellStyle name="Normal 2 13 2" xfId="143"/>
    <cellStyle name="Normal 2 13 20" xfId="144"/>
    <cellStyle name="Normal 2 13 21" xfId="145"/>
    <cellStyle name="Normal 2 13 22" xfId="146"/>
    <cellStyle name="Normal 2 13 23" xfId="147"/>
    <cellStyle name="Normal 2 13 3" xfId="148"/>
    <cellStyle name="Normal 2 13 4" xfId="149"/>
    <cellStyle name="Normal 2 13 5" xfId="150"/>
    <cellStyle name="Normal 2 13 6" xfId="151"/>
    <cellStyle name="Normal 2 13 7" xfId="152"/>
    <cellStyle name="Normal 2 13 8" xfId="153"/>
    <cellStyle name="Normal 2 13 9" xfId="154"/>
    <cellStyle name="Normal 2 14" xfId="155"/>
    <cellStyle name="Normal 2 14 10" xfId="156"/>
    <cellStyle name="Normal 2 14 11" xfId="157"/>
    <cellStyle name="Normal 2 14 12" xfId="158"/>
    <cellStyle name="Normal 2 14 13" xfId="159"/>
    <cellStyle name="Normal 2 14 14" xfId="160"/>
    <cellStyle name="Normal 2 14 15" xfId="161"/>
    <cellStyle name="Normal 2 14 16" xfId="162"/>
    <cellStyle name="Normal 2 14 17" xfId="163"/>
    <cellStyle name="Normal 2 14 18" xfId="164"/>
    <cellStyle name="Normal 2 14 19" xfId="165"/>
    <cellStyle name="Normal 2 14 2" xfId="166"/>
    <cellStyle name="Normal 2 14 20" xfId="167"/>
    <cellStyle name="Normal 2 14 21" xfId="168"/>
    <cellStyle name="Normal 2 14 22" xfId="169"/>
    <cellStyle name="Normal 2 14 23" xfId="170"/>
    <cellStyle name="Normal 2 14 3" xfId="171"/>
    <cellStyle name="Normal 2 14 4" xfId="172"/>
    <cellStyle name="Normal 2 14 5" xfId="173"/>
    <cellStyle name="Normal 2 14 6" xfId="174"/>
    <cellStyle name="Normal 2 14 7" xfId="175"/>
    <cellStyle name="Normal 2 14 8" xfId="176"/>
    <cellStyle name="Normal 2 14 9" xfId="177"/>
    <cellStyle name="Normal 2 15" xfId="178"/>
    <cellStyle name="Normal 2 15 10" xfId="179"/>
    <cellStyle name="Normal 2 15 11" xfId="180"/>
    <cellStyle name="Normal 2 15 12" xfId="181"/>
    <cellStyle name="Normal 2 15 13" xfId="182"/>
    <cellStyle name="Normal 2 15 14" xfId="183"/>
    <cellStyle name="Normal 2 15 15" xfId="184"/>
    <cellStyle name="Normal 2 15 16" xfId="185"/>
    <cellStyle name="Normal 2 15 17" xfId="186"/>
    <cellStyle name="Normal 2 15 18" xfId="187"/>
    <cellStyle name="Normal 2 15 19" xfId="188"/>
    <cellStyle name="Normal 2 15 2" xfId="189"/>
    <cellStyle name="Normal 2 15 20" xfId="190"/>
    <cellStyle name="Normal 2 15 21" xfId="191"/>
    <cellStyle name="Normal 2 15 22" xfId="192"/>
    <cellStyle name="Normal 2 15 23" xfId="193"/>
    <cellStyle name="Normal 2 15 3" xfId="194"/>
    <cellStyle name="Normal 2 15 4" xfId="195"/>
    <cellStyle name="Normal 2 15 5" xfId="196"/>
    <cellStyle name="Normal 2 15 6" xfId="197"/>
    <cellStyle name="Normal 2 15 7" xfId="198"/>
    <cellStyle name="Normal 2 15 8" xfId="199"/>
    <cellStyle name="Normal 2 15 9" xfId="200"/>
    <cellStyle name="Normal 2 16" xfId="201"/>
    <cellStyle name="Normal 2 16 10" xfId="202"/>
    <cellStyle name="Normal 2 16 11" xfId="203"/>
    <cellStyle name="Normal 2 16 12" xfId="204"/>
    <cellStyle name="Normal 2 16 13" xfId="205"/>
    <cellStyle name="Normal 2 16 14" xfId="206"/>
    <cellStyle name="Normal 2 16 15" xfId="207"/>
    <cellStyle name="Normal 2 16 16" xfId="208"/>
    <cellStyle name="Normal 2 16 17" xfId="209"/>
    <cellStyle name="Normal 2 16 18" xfId="210"/>
    <cellStyle name="Normal 2 16 19" xfId="211"/>
    <cellStyle name="Normal 2 16 2" xfId="212"/>
    <cellStyle name="Normal 2 16 20" xfId="213"/>
    <cellStyle name="Normal 2 16 21" xfId="214"/>
    <cellStyle name="Normal 2 16 22" xfId="215"/>
    <cellStyle name="Normal 2 16 23" xfId="216"/>
    <cellStyle name="Normal 2 16 3" xfId="217"/>
    <cellStyle name="Normal 2 16 4" xfId="218"/>
    <cellStyle name="Normal 2 16 5" xfId="219"/>
    <cellStyle name="Normal 2 16 6" xfId="220"/>
    <cellStyle name="Normal 2 16 7" xfId="221"/>
    <cellStyle name="Normal 2 16 8" xfId="222"/>
    <cellStyle name="Normal 2 16 9" xfId="223"/>
    <cellStyle name="Normal 2 17" xfId="224"/>
    <cellStyle name="Normal 2 17 10" xfId="225"/>
    <cellStyle name="Normal 2 17 11" xfId="226"/>
    <cellStyle name="Normal 2 17 12" xfId="227"/>
    <cellStyle name="Normal 2 17 13" xfId="228"/>
    <cellStyle name="Normal 2 17 14" xfId="229"/>
    <cellStyle name="Normal 2 17 15" xfId="230"/>
    <cellStyle name="Normal 2 17 16" xfId="231"/>
    <cellStyle name="Normal 2 17 17" xfId="232"/>
    <cellStyle name="Normal 2 17 18" xfId="233"/>
    <cellStyle name="Normal 2 17 19" xfId="234"/>
    <cellStyle name="Normal 2 17 2" xfId="235"/>
    <cellStyle name="Normal 2 17 20" xfId="236"/>
    <cellStyle name="Normal 2 17 21" xfId="237"/>
    <cellStyle name="Normal 2 17 22" xfId="238"/>
    <cellStyle name="Normal 2 17 23" xfId="239"/>
    <cellStyle name="Normal 2 17 3" xfId="240"/>
    <cellStyle name="Normal 2 17 4" xfId="241"/>
    <cellStyle name="Normal 2 17 5" xfId="242"/>
    <cellStyle name="Normal 2 17 6" xfId="243"/>
    <cellStyle name="Normal 2 17 7" xfId="244"/>
    <cellStyle name="Normal 2 17 8" xfId="245"/>
    <cellStyle name="Normal 2 17 9" xfId="246"/>
    <cellStyle name="Normal 2 18" xfId="247"/>
    <cellStyle name="Normal 2 18 10" xfId="248"/>
    <cellStyle name="Normal 2 18 11" xfId="249"/>
    <cellStyle name="Normal 2 18 12" xfId="250"/>
    <cellStyle name="Normal 2 18 13" xfId="251"/>
    <cellStyle name="Normal 2 18 14" xfId="252"/>
    <cellStyle name="Normal 2 18 15" xfId="253"/>
    <cellStyle name="Normal 2 18 16" xfId="254"/>
    <cellStyle name="Normal 2 18 17" xfId="255"/>
    <cellStyle name="Normal 2 18 18" xfId="256"/>
    <cellStyle name="Normal 2 18 19" xfId="257"/>
    <cellStyle name="Normal 2 18 2" xfId="258"/>
    <cellStyle name="Normal 2 18 20" xfId="259"/>
    <cellStyle name="Normal 2 18 21" xfId="260"/>
    <cellStyle name="Normal 2 18 22" xfId="261"/>
    <cellStyle name="Normal 2 18 23" xfId="262"/>
    <cellStyle name="Normal 2 18 3" xfId="263"/>
    <cellStyle name="Normal 2 18 4" xfId="264"/>
    <cellStyle name="Normal 2 18 5" xfId="265"/>
    <cellStyle name="Normal 2 18 6" xfId="266"/>
    <cellStyle name="Normal 2 18 7" xfId="267"/>
    <cellStyle name="Normal 2 18 8" xfId="268"/>
    <cellStyle name="Normal 2 18 9" xfId="269"/>
    <cellStyle name="Normal 2 19" xfId="270"/>
    <cellStyle name="Normal 2 19 10" xfId="271"/>
    <cellStyle name="Normal 2 19 11" xfId="272"/>
    <cellStyle name="Normal 2 19 12" xfId="273"/>
    <cellStyle name="Normal 2 19 13" xfId="274"/>
    <cellStyle name="Normal 2 19 14" xfId="275"/>
    <cellStyle name="Normal 2 19 15" xfId="276"/>
    <cellStyle name="Normal 2 19 16" xfId="277"/>
    <cellStyle name="Normal 2 19 17" xfId="278"/>
    <cellStyle name="Normal 2 19 18" xfId="279"/>
    <cellStyle name="Normal 2 19 19" xfId="280"/>
    <cellStyle name="Normal 2 19 2" xfId="281"/>
    <cellStyle name="Normal 2 19 20" xfId="282"/>
    <cellStyle name="Normal 2 19 21" xfId="283"/>
    <cellStyle name="Normal 2 19 22" xfId="284"/>
    <cellStyle name="Normal 2 19 23" xfId="285"/>
    <cellStyle name="Normal 2 19 3" xfId="286"/>
    <cellStyle name="Normal 2 19 4" xfId="287"/>
    <cellStyle name="Normal 2 19 5" xfId="288"/>
    <cellStyle name="Normal 2 19 6" xfId="289"/>
    <cellStyle name="Normal 2 19 7" xfId="290"/>
    <cellStyle name="Normal 2 19 8" xfId="291"/>
    <cellStyle name="Normal 2 19 9" xfId="292"/>
    <cellStyle name="Normal 2 2" xfId="293"/>
    <cellStyle name="Normal 2 20" xfId="294"/>
    <cellStyle name="Normal 2 20 10" xfId="295"/>
    <cellStyle name="Normal 2 20 11" xfId="296"/>
    <cellStyle name="Normal 2 20 12" xfId="297"/>
    <cellStyle name="Normal 2 20 13" xfId="298"/>
    <cellStyle name="Normal 2 20 14" xfId="299"/>
    <cellStyle name="Normal 2 20 15" xfId="300"/>
    <cellStyle name="Normal 2 20 16" xfId="301"/>
    <cellStyle name="Normal 2 20 17" xfId="302"/>
    <cellStyle name="Normal 2 20 18" xfId="303"/>
    <cellStyle name="Normal 2 20 19" xfId="304"/>
    <cellStyle name="Normal 2 20 2" xfId="305"/>
    <cellStyle name="Normal 2 20 20" xfId="306"/>
    <cellStyle name="Normal 2 20 21" xfId="307"/>
    <cellStyle name="Normal 2 20 22" xfId="308"/>
    <cellStyle name="Normal 2 20 23" xfId="309"/>
    <cellStyle name="Normal 2 20 3" xfId="310"/>
    <cellStyle name="Normal 2 20 4" xfId="311"/>
    <cellStyle name="Normal 2 20 5" xfId="312"/>
    <cellStyle name="Normal 2 20 6" xfId="313"/>
    <cellStyle name="Normal 2 20 7" xfId="314"/>
    <cellStyle name="Normal 2 20 8" xfId="315"/>
    <cellStyle name="Normal 2 20 9" xfId="316"/>
    <cellStyle name="Normal 2 21" xfId="317"/>
    <cellStyle name="Normal 2 21 10" xfId="318"/>
    <cellStyle name="Normal 2 21 11" xfId="319"/>
    <cellStyle name="Normal 2 21 12" xfId="320"/>
    <cellStyle name="Normal 2 21 13" xfId="321"/>
    <cellStyle name="Normal 2 21 14" xfId="322"/>
    <cellStyle name="Normal 2 21 15" xfId="323"/>
    <cellStyle name="Normal 2 21 16" xfId="324"/>
    <cellStyle name="Normal 2 21 17" xfId="325"/>
    <cellStyle name="Normal 2 21 18" xfId="326"/>
    <cellStyle name="Normal 2 21 19" xfId="327"/>
    <cellStyle name="Normal 2 21 2" xfId="328"/>
    <cellStyle name="Normal 2 21 20" xfId="329"/>
    <cellStyle name="Normal 2 21 21" xfId="330"/>
    <cellStyle name="Normal 2 21 22" xfId="331"/>
    <cellStyle name="Normal 2 21 23" xfId="332"/>
    <cellStyle name="Normal 2 21 3" xfId="333"/>
    <cellStyle name="Normal 2 21 4" xfId="334"/>
    <cellStyle name="Normal 2 21 5" xfId="335"/>
    <cellStyle name="Normal 2 21 6" xfId="336"/>
    <cellStyle name="Normal 2 21 7" xfId="337"/>
    <cellStyle name="Normal 2 21 8" xfId="338"/>
    <cellStyle name="Normal 2 21 9" xfId="339"/>
    <cellStyle name="Normal 2 22" xfId="340"/>
    <cellStyle name="Normal 2 22 10" xfId="341"/>
    <cellStyle name="Normal 2 22 11" xfId="342"/>
    <cellStyle name="Normal 2 22 12" xfId="343"/>
    <cellStyle name="Normal 2 22 13" xfId="344"/>
    <cellStyle name="Normal 2 22 14" xfId="345"/>
    <cellStyle name="Normal 2 22 15" xfId="346"/>
    <cellStyle name="Normal 2 22 16" xfId="347"/>
    <cellStyle name="Normal 2 22 17" xfId="348"/>
    <cellStyle name="Normal 2 22 18" xfId="349"/>
    <cellStyle name="Normal 2 22 19" xfId="350"/>
    <cellStyle name="Normal 2 22 2" xfId="351"/>
    <cellStyle name="Normal 2 22 20" xfId="352"/>
    <cellStyle name="Normal 2 22 21" xfId="353"/>
    <cellStyle name="Normal 2 22 22" xfId="354"/>
    <cellStyle name="Normal 2 22 23" xfId="355"/>
    <cellStyle name="Normal 2 22 3" xfId="356"/>
    <cellStyle name="Normal 2 22 4" xfId="357"/>
    <cellStyle name="Normal 2 22 5" xfId="358"/>
    <cellStyle name="Normal 2 22 6" xfId="359"/>
    <cellStyle name="Normal 2 22 7" xfId="360"/>
    <cellStyle name="Normal 2 22 8" xfId="361"/>
    <cellStyle name="Normal 2 22 9" xfId="362"/>
    <cellStyle name="Normal 2 23" xfId="363"/>
    <cellStyle name="Normal 2 23 10" xfId="364"/>
    <cellStyle name="Normal 2 23 11" xfId="365"/>
    <cellStyle name="Normal 2 23 12" xfId="366"/>
    <cellStyle name="Normal 2 23 13" xfId="367"/>
    <cellStyle name="Normal 2 23 14" xfId="368"/>
    <cellStyle name="Normal 2 23 15" xfId="369"/>
    <cellStyle name="Normal 2 23 16" xfId="370"/>
    <cellStyle name="Normal 2 23 17" xfId="371"/>
    <cellStyle name="Normal 2 23 18" xfId="372"/>
    <cellStyle name="Normal 2 23 19" xfId="373"/>
    <cellStyle name="Normal 2 23 2" xfId="374"/>
    <cellStyle name="Normal 2 23 20" xfId="375"/>
    <cellStyle name="Normal 2 23 21" xfId="376"/>
    <cellStyle name="Normal 2 23 22" xfId="377"/>
    <cellStyle name="Normal 2 23 23" xfId="378"/>
    <cellStyle name="Normal 2 23 3" xfId="379"/>
    <cellStyle name="Normal 2 23 4" xfId="380"/>
    <cellStyle name="Normal 2 23 5" xfId="381"/>
    <cellStyle name="Normal 2 23 6" xfId="382"/>
    <cellStyle name="Normal 2 23 7" xfId="383"/>
    <cellStyle name="Normal 2 23 8" xfId="384"/>
    <cellStyle name="Normal 2 23 9" xfId="385"/>
    <cellStyle name="Normal 2 24" xfId="386"/>
    <cellStyle name="Normal 2 24 10" xfId="387"/>
    <cellStyle name="Normal 2 24 11" xfId="388"/>
    <cellStyle name="Normal 2 24 12" xfId="389"/>
    <cellStyle name="Normal 2 24 13" xfId="390"/>
    <cellStyle name="Normal 2 24 14" xfId="391"/>
    <cellStyle name="Normal 2 24 15" xfId="392"/>
    <cellStyle name="Normal 2 24 16" xfId="393"/>
    <cellStyle name="Normal 2 24 17" xfId="394"/>
    <cellStyle name="Normal 2 24 18" xfId="395"/>
    <cellStyle name="Normal 2 24 19" xfId="396"/>
    <cellStyle name="Normal 2 24 2" xfId="397"/>
    <cellStyle name="Normal 2 24 20" xfId="398"/>
    <cellStyle name="Normal 2 24 21" xfId="399"/>
    <cellStyle name="Normal 2 24 22" xfId="400"/>
    <cellStyle name="Normal 2 24 23" xfId="401"/>
    <cellStyle name="Normal 2 24 3" xfId="402"/>
    <cellStyle name="Normal 2 24 4" xfId="403"/>
    <cellStyle name="Normal 2 24 5" xfId="404"/>
    <cellStyle name="Normal 2 24 6" xfId="405"/>
    <cellStyle name="Normal 2 24 7" xfId="406"/>
    <cellStyle name="Normal 2 24 8" xfId="407"/>
    <cellStyle name="Normal 2 24 9" xfId="408"/>
    <cellStyle name="Normal 2 25" xfId="409"/>
    <cellStyle name="Normal 2 25 10" xfId="410"/>
    <cellStyle name="Normal 2 25 11" xfId="411"/>
    <cellStyle name="Normal 2 25 12" xfId="412"/>
    <cellStyle name="Normal 2 25 13" xfId="413"/>
    <cellStyle name="Normal 2 25 14" xfId="414"/>
    <cellStyle name="Normal 2 25 15" xfId="415"/>
    <cellStyle name="Normal 2 25 16" xfId="416"/>
    <cellStyle name="Normal 2 25 17" xfId="417"/>
    <cellStyle name="Normal 2 25 18" xfId="418"/>
    <cellStyle name="Normal 2 25 19" xfId="419"/>
    <cellStyle name="Normal 2 25 2" xfId="420"/>
    <cellStyle name="Normal 2 25 20" xfId="421"/>
    <cellStyle name="Normal 2 25 21" xfId="422"/>
    <cellStyle name="Normal 2 25 22" xfId="423"/>
    <cellStyle name="Normal 2 25 23" xfId="424"/>
    <cellStyle name="Normal 2 25 3" xfId="425"/>
    <cellStyle name="Normal 2 25 4" xfId="426"/>
    <cellStyle name="Normal 2 25 5" xfId="427"/>
    <cellStyle name="Normal 2 25 6" xfId="428"/>
    <cellStyle name="Normal 2 25 7" xfId="429"/>
    <cellStyle name="Normal 2 25 8" xfId="430"/>
    <cellStyle name="Normal 2 25 9" xfId="431"/>
    <cellStyle name="Normal 2 26" xfId="432"/>
    <cellStyle name="Normal 2 26 10" xfId="433"/>
    <cellStyle name="Normal 2 26 11" xfId="434"/>
    <cellStyle name="Normal 2 26 12" xfId="435"/>
    <cellStyle name="Normal 2 26 13" xfId="436"/>
    <cellStyle name="Normal 2 26 14" xfId="437"/>
    <cellStyle name="Normal 2 26 15" xfId="438"/>
    <cellStyle name="Normal 2 26 16" xfId="439"/>
    <cellStyle name="Normal 2 26 17" xfId="440"/>
    <cellStyle name="Normal 2 26 18" xfId="441"/>
    <cellStyle name="Normal 2 26 19" xfId="442"/>
    <cellStyle name="Normal 2 26 2" xfId="443"/>
    <cellStyle name="Normal 2 26 20" xfId="444"/>
    <cellStyle name="Normal 2 26 21" xfId="445"/>
    <cellStyle name="Normal 2 26 22" xfId="446"/>
    <cellStyle name="Normal 2 26 23" xfId="447"/>
    <cellStyle name="Normal 2 26 3" xfId="448"/>
    <cellStyle name="Normal 2 26 4" xfId="449"/>
    <cellStyle name="Normal 2 26 5" xfId="450"/>
    <cellStyle name="Normal 2 26 6" xfId="451"/>
    <cellStyle name="Normal 2 26 7" xfId="452"/>
    <cellStyle name="Normal 2 26 8" xfId="453"/>
    <cellStyle name="Normal 2 26 9" xfId="454"/>
    <cellStyle name="Normal 2 27" xfId="455"/>
    <cellStyle name="Normal 2 27 10" xfId="456"/>
    <cellStyle name="Normal 2 27 11" xfId="457"/>
    <cellStyle name="Normal 2 27 12" xfId="458"/>
    <cellStyle name="Normal 2 27 13" xfId="459"/>
    <cellStyle name="Normal 2 27 14" xfId="460"/>
    <cellStyle name="Normal 2 27 15" xfId="461"/>
    <cellStyle name="Normal 2 27 16" xfId="462"/>
    <cellStyle name="Normal 2 27 17" xfId="463"/>
    <cellStyle name="Normal 2 27 18" xfId="464"/>
    <cellStyle name="Normal 2 27 19" xfId="465"/>
    <cellStyle name="Normal 2 27 2" xfId="466"/>
    <cellStyle name="Normal 2 27 20" xfId="467"/>
    <cellStyle name="Normal 2 27 21" xfId="468"/>
    <cellStyle name="Normal 2 27 22" xfId="469"/>
    <cellStyle name="Normal 2 27 23" xfId="470"/>
    <cellStyle name="Normal 2 27 3" xfId="471"/>
    <cellStyle name="Normal 2 27 4" xfId="472"/>
    <cellStyle name="Normal 2 27 5" xfId="473"/>
    <cellStyle name="Normal 2 27 6" xfId="474"/>
    <cellStyle name="Normal 2 27 7" xfId="475"/>
    <cellStyle name="Normal 2 27 8" xfId="476"/>
    <cellStyle name="Normal 2 27 9" xfId="477"/>
    <cellStyle name="Normal 2 28" xfId="478"/>
    <cellStyle name="Normal 2 28 10" xfId="479"/>
    <cellStyle name="Normal 2 28 11" xfId="480"/>
    <cellStyle name="Normal 2 28 12" xfId="481"/>
    <cellStyle name="Normal 2 28 13" xfId="482"/>
    <cellStyle name="Normal 2 28 14" xfId="483"/>
    <cellStyle name="Normal 2 28 15" xfId="484"/>
    <cellStyle name="Normal 2 28 16" xfId="485"/>
    <cellStyle name="Normal 2 28 17" xfId="486"/>
    <cellStyle name="Normal 2 28 18" xfId="487"/>
    <cellStyle name="Normal 2 28 19" xfId="488"/>
    <cellStyle name="Normal 2 28 2" xfId="489"/>
    <cellStyle name="Normal 2 28 20" xfId="490"/>
    <cellStyle name="Normal 2 28 21" xfId="491"/>
    <cellStyle name="Normal 2 28 22" xfId="492"/>
    <cellStyle name="Normal 2 28 23" xfId="493"/>
    <cellStyle name="Normal 2 28 3" xfId="494"/>
    <cellStyle name="Normal 2 28 4" xfId="495"/>
    <cellStyle name="Normal 2 28 5" xfId="496"/>
    <cellStyle name="Normal 2 28 6" xfId="497"/>
    <cellStyle name="Normal 2 28 7" xfId="498"/>
    <cellStyle name="Normal 2 28 8" xfId="499"/>
    <cellStyle name="Normal 2 28 9" xfId="500"/>
    <cellStyle name="Normal 2 29" xfId="501"/>
    <cellStyle name="Normal 2 29 10" xfId="502"/>
    <cellStyle name="Normal 2 29 11" xfId="503"/>
    <cellStyle name="Normal 2 29 12" xfId="504"/>
    <cellStyle name="Normal 2 29 13" xfId="505"/>
    <cellStyle name="Normal 2 29 14" xfId="506"/>
    <cellStyle name="Normal 2 29 15" xfId="507"/>
    <cellStyle name="Normal 2 29 16" xfId="508"/>
    <cellStyle name="Normal 2 29 17" xfId="509"/>
    <cellStyle name="Normal 2 29 18" xfId="510"/>
    <cellStyle name="Normal 2 29 19" xfId="511"/>
    <cellStyle name="Normal 2 29 2" xfId="512"/>
    <cellStyle name="Normal 2 29 20" xfId="513"/>
    <cellStyle name="Normal 2 29 21" xfId="514"/>
    <cellStyle name="Normal 2 29 22" xfId="515"/>
    <cellStyle name="Normal 2 29 23" xfId="516"/>
    <cellStyle name="Normal 2 29 3" xfId="517"/>
    <cellStyle name="Normal 2 29 4" xfId="518"/>
    <cellStyle name="Normal 2 29 5" xfId="519"/>
    <cellStyle name="Normal 2 29 6" xfId="520"/>
    <cellStyle name="Normal 2 29 7" xfId="521"/>
    <cellStyle name="Normal 2 29 8" xfId="522"/>
    <cellStyle name="Normal 2 29 9" xfId="523"/>
    <cellStyle name="Normal 2 3" xfId="524"/>
    <cellStyle name="Normal 2 30" xfId="525"/>
    <cellStyle name="Normal 2 30 10" xfId="526"/>
    <cellStyle name="Normal 2 30 11" xfId="527"/>
    <cellStyle name="Normal 2 30 12" xfId="528"/>
    <cellStyle name="Normal 2 30 13" xfId="529"/>
    <cellStyle name="Normal 2 30 14" xfId="530"/>
    <cellStyle name="Normal 2 30 15" xfId="531"/>
    <cellStyle name="Normal 2 30 16" xfId="532"/>
    <cellStyle name="Normal 2 30 17" xfId="533"/>
    <cellStyle name="Normal 2 30 18" xfId="534"/>
    <cellStyle name="Normal 2 30 19" xfId="535"/>
    <cellStyle name="Normal 2 30 2" xfId="536"/>
    <cellStyle name="Normal 2 30 20" xfId="537"/>
    <cellStyle name="Normal 2 30 21" xfId="538"/>
    <cellStyle name="Normal 2 30 22" xfId="539"/>
    <cellStyle name="Normal 2 30 23" xfId="540"/>
    <cellStyle name="Normal 2 30 3" xfId="541"/>
    <cellStyle name="Normal 2 30 4" xfId="542"/>
    <cellStyle name="Normal 2 30 5" xfId="543"/>
    <cellStyle name="Normal 2 30 6" xfId="544"/>
    <cellStyle name="Normal 2 30 7" xfId="545"/>
    <cellStyle name="Normal 2 30 8" xfId="546"/>
    <cellStyle name="Normal 2 30 9" xfId="547"/>
    <cellStyle name="Normal 2 31" xfId="548"/>
    <cellStyle name="Normal 2 31 10" xfId="549"/>
    <cellStyle name="Normal 2 31 11" xfId="550"/>
    <cellStyle name="Normal 2 31 12" xfId="551"/>
    <cellStyle name="Normal 2 31 13" xfId="552"/>
    <cellStyle name="Normal 2 31 14" xfId="553"/>
    <cellStyle name="Normal 2 31 15" xfId="554"/>
    <cellStyle name="Normal 2 31 16" xfId="555"/>
    <cellStyle name="Normal 2 31 17" xfId="556"/>
    <cellStyle name="Normal 2 31 18" xfId="557"/>
    <cellStyle name="Normal 2 31 19" xfId="558"/>
    <cellStyle name="Normal 2 31 2" xfId="559"/>
    <cellStyle name="Normal 2 31 20" xfId="560"/>
    <cellStyle name="Normal 2 31 21" xfId="561"/>
    <cellStyle name="Normal 2 31 22" xfId="562"/>
    <cellStyle name="Normal 2 31 23" xfId="563"/>
    <cellStyle name="Normal 2 31 3" xfId="564"/>
    <cellStyle name="Normal 2 31 4" xfId="565"/>
    <cellStyle name="Normal 2 31 5" xfId="566"/>
    <cellStyle name="Normal 2 31 6" xfId="567"/>
    <cellStyle name="Normal 2 31 7" xfId="568"/>
    <cellStyle name="Normal 2 31 8" xfId="569"/>
    <cellStyle name="Normal 2 31 9" xfId="570"/>
    <cellStyle name="Normal 2 32" xfId="571"/>
    <cellStyle name="Normal 2 32 10" xfId="572"/>
    <cellStyle name="Normal 2 32 11" xfId="573"/>
    <cellStyle name="Normal 2 32 12" xfId="574"/>
    <cellStyle name="Normal 2 32 13" xfId="575"/>
    <cellStyle name="Normal 2 32 14" xfId="576"/>
    <cellStyle name="Normal 2 32 15" xfId="577"/>
    <cellStyle name="Normal 2 32 16" xfId="578"/>
    <cellStyle name="Normal 2 32 17" xfId="579"/>
    <cellStyle name="Normal 2 32 18" xfId="580"/>
    <cellStyle name="Normal 2 32 19" xfId="581"/>
    <cellStyle name="Normal 2 32 2" xfId="582"/>
    <cellStyle name="Normal 2 32 20" xfId="583"/>
    <cellStyle name="Normal 2 32 21" xfId="584"/>
    <cellStyle name="Normal 2 32 22" xfId="585"/>
    <cellStyle name="Normal 2 32 23" xfId="586"/>
    <cellStyle name="Normal 2 32 3" xfId="587"/>
    <cellStyle name="Normal 2 32 4" xfId="588"/>
    <cellStyle name="Normal 2 32 5" xfId="589"/>
    <cellStyle name="Normal 2 32 6" xfId="590"/>
    <cellStyle name="Normal 2 32 7" xfId="591"/>
    <cellStyle name="Normal 2 32 8" xfId="592"/>
    <cellStyle name="Normal 2 32 9" xfId="593"/>
    <cellStyle name="Normal 2 33" xfId="594"/>
    <cellStyle name="Normal 2 33 10" xfId="595"/>
    <cellStyle name="Normal 2 33 11" xfId="596"/>
    <cellStyle name="Normal 2 33 12" xfId="597"/>
    <cellStyle name="Normal 2 33 13" xfId="598"/>
    <cellStyle name="Normal 2 33 14" xfId="599"/>
    <cellStyle name="Normal 2 33 15" xfId="600"/>
    <cellStyle name="Normal 2 33 16" xfId="601"/>
    <cellStyle name="Normal 2 33 17" xfId="602"/>
    <cellStyle name="Normal 2 33 18" xfId="603"/>
    <cellStyle name="Normal 2 33 19" xfId="604"/>
    <cellStyle name="Normal 2 33 2" xfId="605"/>
    <cellStyle name="Normal 2 33 20" xfId="606"/>
    <cellStyle name="Normal 2 33 21" xfId="607"/>
    <cellStyle name="Normal 2 33 22" xfId="608"/>
    <cellStyle name="Normal 2 33 23" xfId="609"/>
    <cellStyle name="Normal 2 33 3" xfId="610"/>
    <cellStyle name="Normal 2 33 4" xfId="611"/>
    <cellStyle name="Normal 2 33 5" xfId="612"/>
    <cellStyle name="Normal 2 33 6" xfId="613"/>
    <cellStyle name="Normal 2 33 7" xfId="614"/>
    <cellStyle name="Normal 2 33 8" xfId="615"/>
    <cellStyle name="Normal 2 33 9" xfId="616"/>
    <cellStyle name="Normal 2 34" xfId="617"/>
    <cellStyle name="Normal 2 34 10" xfId="618"/>
    <cellStyle name="Normal 2 34 11" xfId="619"/>
    <cellStyle name="Normal 2 34 12" xfId="620"/>
    <cellStyle name="Normal 2 34 13" xfId="621"/>
    <cellStyle name="Normal 2 34 14" xfId="622"/>
    <cellStyle name="Normal 2 34 15" xfId="623"/>
    <cellStyle name="Normal 2 34 16" xfId="624"/>
    <cellStyle name="Normal 2 34 17" xfId="625"/>
    <cellStyle name="Normal 2 34 18" xfId="626"/>
    <cellStyle name="Normal 2 34 19" xfId="627"/>
    <cellStyle name="Normal 2 34 2" xfId="628"/>
    <cellStyle name="Normal 2 34 20" xfId="629"/>
    <cellStyle name="Normal 2 34 21" xfId="630"/>
    <cellStyle name="Normal 2 34 22" xfId="631"/>
    <cellStyle name="Normal 2 34 23" xfId="632"/>
    <cellStyle name="Normal 2 34 3" xfId="633"/>
    <cellStyle name="Normal 2 34 4" xfId="634"/>
    <cellStyle name="Normal 2 34 5" xfId="635"/>
    <cellStyle name="Normal 2 34 6" xfId="636"/>
    <cellStyle name="Normal 2 34 7" xfId="637"/>
    <cellStyle name="Normal 2 34 8" xfId="638"/>
    <cellStyle name="Normal 2 34 9" xfId="639"/>
    <cellStyle name="Normal 2 35" xfId="640"/>
    <cellStyle name="Normal 2 35 10" xfId="641"/>
    <cellStyle name="Normal 2 35 11" xfId="642"/>
    <cellStyle name="Normal 2 35 12" xfId="643"/>
    <cellStyle name="Normal 2 35 13" xfId="644"/>
    <cellStyle name="Normal 2 35 14" xfId="645"/>
    <cellStyle name="Normal 2 35 15" xfId="646"/>
    <cellStyle name="Normal 2 35 16" xfId="647"/>
    <cellStyle name="Normal 2 35 17" xfId="648"/>
    <cellStyle name="Normal 2 35 18" xfId="649"/>
    <cellStyle name="Normal 2 35 19" xfId="650"/>
    <cellStyle name="Normal 2 35 2" xfId="651"/>
    <cellStyle name="Normal 2 35 20" xfId="652"/>
    <cellStyle name="Normal 2 35 21" xfId="653"/>
    <cellStyle name="Normal 2 35 22" xfId="654"/>
    <cellStyle name="Normal 2 35 23" xfId="655"/>
    <cellStyle name="Normal 2 35 3" xfId="656"/>
    <cellStyle name="Normal 2 35 4" xfId="657"/>
    <cellStyle name="Normal 2 35 5" xfId="658"/>
    <cellStyle name="Normal 2 35 6" xfId="659"/>
    <cellStyle name="Normal 2 35 7" xfId="660"/>
    <cellStyle name="Normal 2 35 8" xfId="661"/>
    <cellStyle name="Normal 2 35 9" xfId="662"/>
    <cellStyle name="Normal 2 36" xfId="663"/>
    <cellStyle name="Normal 2 36 10" xfId="664"/>
    <cellStyle name="Normal 2 36 11" xfId="665"/>
    <cellStyle name="Normal 2 36 12" xfId="666"/>
    <cellStyle name="Normal 2 36 13" xfId="667"/>
    <cellStyle name="Normal 2 36 14" xfId="668"/>
    <cellStyle name="Normal 2 36 15" xfId="669"/>
    <cellStyle name="Normal 2 36 16" xfId="670"/>
    <cellStyle name="Normal 2 36 17" xfId="671"/>
    <cellStyle name="Normal 2 36 18" xfId="672"/>
    <cellStyle name="Normal 2 36 19" xfId="673"/>
    <cellStyle name="Normal 2 36 2" xfId="674"/>
    <cellStyle name="Normal 2 36 20" xfId="675"/>
    <cellStyle name="Normal 2 36 21" xfId="676"/>
    <cellStyle name="Normal 2 36 22" xfId="677"/>
    <cellStyle name="Normal 2 36 23" xfId="678"/>
    <cellStyle name="Normal 2 36 3" xfId="679"/>
    <cellStyle name="Normal 2 36 4" xfId="680"/>
    <cellStyle name="Normal 2 36 5" xfId="681"/>
    <cellStyle name="Normal 2 36 6" xfId="682"/>
    <cellStyle name="Normal 2 36 7" xfId="683"/>
    <cellStyle name="Normal 2 36 8" xfId="684"/>
    <cellStyle name="Normal 2 36 9" xfId="685"/>
    <cellStyle name="Normal 2 37" xfId="686"/>
    <cellStyle name="Normal 2 37 10" xfId="687"/>
    <cellStyle name="Normal 2 37 11" xfId="688"/>
    <cellStyle name="Normal 2 37 12" xfId="689"/>
    <cellStyle name="Normal 2 37 13" xfId="690"/>
    <cellStyle name="Normal 2 37 14" xfId="691"/>
    <cellStyle name="Normal 2 37 15" xfId="692"/>
    <cellStyle name="Normal 2 37 16" xfId="693"/>
    <cellStyle name="Normal 2 37 17" xfId="694"/>
    <cellStyle name="Normal 2 37 18" xfId="695"/>
    <cellStyle name="Normal 2 37 19" xfId="696"/>
    <cellStyle name="Normal 2 37 2" xfId="697"/>
    <cellStyle name="Normal 2 37 20" xfId="698"/>
    <cellStyle name="Normal 2 37 21" xfId="699"/>
    <cellStyle name="Normal 2 37 22" xfId="700"/>
    <cellStyle name="Normal 2 37 23" xfId="701"/>
    <cellStyle name="Normal 2 37 3" xfId="702"/>
    <cellStyle name="Normal 2 37 4" xfId="703"/>
    <cellStyle name="Normal 2 37 5" xfId="704"/>
    <cellStyle name="Normal 2 37 6" xfId="705"/>
    <cellStyle name="Normal 2 37 7" xfId="706"/>
    <cellStyle name="Normal 2 37 8" xfId="707"/>
    <cellStyle name="Normal 2 37 9" xfId="708"/>
    <cellStyle name="Normal 2 38" xfId="709"/>
    <cellStyle name="Normal 2 38 10" xfId="710"/>
    <cellStyle name="Normal 2 38 11" xfId="711"/>
    <cellStyle name="Normal 2 38 12" xfId="712"/>
    <cellStyle name="Normal 2 38 13" xfId="713"/>
    <cellStyle name="Normal 2 38 14" xfId="714"/>
    <cellStyle name="Normal 2 38 15" xfId="715"/>
    <cellStyle name="Normal 2 38 16" xfId="716"/>
    <cellStyle name="Normal 2 38 17" xfId="717"/>
    <cellStyle name="Normal 2 38 18" xfId="718"/>
    <cellStyle name="Normal 2 38 19" xfId="719"/>
    <cellStyle name="Normal 2 38 2" xfId="720"/>
    <cellStyle name="Normal 2 38 20" xfId="721"/>
    <cellStyle name="Normal 2 38 21" xfId="722"/>
    <cellStyle name="Normal 2 38 22" xfId="723"/>
    <cellStyle name="Normal 2 38 23" xfId="724"/>
    <cellStyle name="Normal 2 38 3" xfId="725"/>
    <cellStyle name="Normal 2 38 4" xfId="726"/>
    <cellStyle name="Normal 2 38 5" xfId="727"/>
    <cellStyle name="Normal 2 38 6" xfId="728"/>
    <cellStyle name="Normal 2 38 7" xfId="729"/>
    <cellStyle name="Normal 2 38 8" xfId="730"/>
    <cellStyle name="Normal 2 38 9" xfId="731"/>
    <cellStyle name="Normal 2 39" xfId="732"/>
    <cellStyle name="Normal 2 39 10" xfId="733"/>
    <cellStyle name="Normal 2 39 11" xfId="734"/>
    <cellStyle name="Normal 2 39 12" xfId="735"/>
    <cellStyle name="Normal 2 39 13" xfId="736"/>
    <cellStyle name="Normal 2 39 14" xfId="737"/>
    <cellStyle name="Normal 2 39 15" xfId="738"/>
    <cellStyle name="Normal 2 39 16" xfId="739"/>
    <cellStyle name="Normal 2 39 17" xfId="740"/>
    <cellStyle name="Normal 2 39 18" xfId="741"/>
    <cellStyle name="Normal 2 39 19" xfId="742"/>
    <cellStyle name="Normal 2 39 2" xfId="743"/>
    <cellStyle name="Normal 2 39 20" xfId="744"/>
    <cellStyle name="Normal 2 39 21" xfId="745"/>
    <cellStyle name="Normal 2 39 22" xfId="746"/>
    <cellStyle name="Normal 2 39 23" xfId="747"/>
    <cellStyle name="Normal 2 39 3" xfId="748"/>
    <cellStyle name="Normal 2 39 4" xfId="749"/>
    <cellStyle name="Normal 2 39 5" xfId="750"/>
    <cellStyle name="Normal 2 39 6" xfId="751"/>
    <cellStyle name="Normal 2 39 7" xfId="752"/>
    <cellStyle name="Normal 2 39 8" xfId="753"/>
    <cellStyle name="Normal 2 39 9" xfId="754"/>
    <cellStyle name="Normal 2 4" xfId="755"/>
    <cellStyle name="Normal 2 40" xfId="756"/>
    <cellStyle name="Normal 2 41" xfId="757"/>
    <cellStyle name="Normal 2 42" xfId="758"/>
    <cellStyle name="Normal 2 43" xfId="759"/>
    <cellStyle name="Normal 2 44" xfId="760"/>
    <cellStyle name="Normal 2 45" xfId="761"/>
    <cellStyle name="Normal 2 46" xfId="762"/>
    <cellStyle name="Normal 2 47" xfId="763"/>
    <cellStyle name="Normal 2 48" xfId="764"/>
    <cellStyle name="Normal 2 49" xfId="765"/>
    <cellStyle name="Normal 2 5" xfId="766"/>
    <cellStyle name="Normal 2 5 10" xfId="767"/>
    <cellStyle name="Normal 2 5 11" xfId="768"/>
    <cellStyle name="Normal 2 5 12" xfId="769"/>
    <cellStyle name="Normal 2 5 13" xfId="770"/>
    <cellStyle name="Normal 2 5 14" xfId="771"/>
    <cellStyle name="Normal 2 5 15" xfId="772"/>
    <cellStyle name="Normal 2 5 16" xfId="773"/>
    <cellStyle name="Normal 2 5 17" xfId="774"/>
    <cellStyle name="Normal 2 5 18" xfId="775"/>
    <cellStyle name="Normal 2 5 19" xfId="776"/>
    <cellStyle name="Normal 2 5 2" xfId="777"/>
    <cellStyle name="Normal 2 5 2 10" xfId="778"/>
    <cellStyle name="Normal 2 5 2 11" xfId="779"/>
    <cellStyle name="Normal 2 5 2 12" xfId="780"/>
    <cellStyle name="Normal 2 5 2 13" xfId="781"/>
    <cellStyle name="Normal 2 5 2 14" xfId="782"/>
    <cellStyle name="Normal 2 5 2 15" xfId="783"/>
    <cellStyle name="Normal 2 5 2 16" xfId="784"/>
    <cellStyle name="Normal 2 5 2 17" xfId="785"/>
    <cellStyle name="Normal 2 5 2 18" xfId="786"/>
    <cellStyle name="Normal 2 5 2 19" xfId="787"/>
    <cellStyle name="Normal 2 5 2 2" xfId="788"/>
    <cellStyle name="Normal 2 5 2 2 10" xfId="789"/>
    <cellStyle name="Normal 2 5 2 2 11" xfId="790"/>
    <cellStyle name="Normal 2 5 2 2 12" xfId="791"/>
    <cellStyle name="Normal 2 5 2 2 13" xfId="792"/>
    <cellStyle name="Normal 2 5 2 2 14" xfId="793"/>
    <cellStyle name="Normal 2 5 2 2 15" xfId="794"/>
    <cellStyle name="Normal 2 5 2 2 16" xfId="795"/>
    <cellStyle name="Normal 2 5 2 2 17" xfId="796"/>
    <cellStyle name="Normal 2 5 2 2 18" xfId="797"/>
    <cellStyle name="Normal 2 5 2 2 19" xfId="798"/>
    <cellStyle name="Normal 2 5 2 2 2" xfId="799"/>
    <cellStyle name="Normal 2 5 2 2 20" xfId="800"/>
    <cellStyle name="Normal 2 5 2 2 21" xfId="801"/>
    <cellStyle name="Normal 2 5 2 2 22" xfId="802"/>
    <cellStyle name="Normal 2 5 2 2 23" xfId="803"/>
    <cellStyle name="Normal 2 5 2 2 24" xfId="804"/>
    <cellStyle name="Normal 2 5 2 2 25" xfId="805"/>
    <cellStyle name="Normal 2 5 2 2 26" xfId="806"/>
    <cellStyle name="Normal 2 5 2 2 27" xfId="807"/>
    <cellStyle name="Normal 2 5 2 2 28" xfId="808"/>
    <cellStyle name="Normal 2 5 2 2 29" xfId="809"/>
    <cellStyle name="Normal 2 5 2 2 3" xfId="810"/>
    <cellStyle name="Normal 2 5 2 2 30" xfId="811"/>
    <cellStyle name="Normal 2 5 2 2 31" xfId="812"/>
    <cellStyle name="Normal 2 5 2 2 32" xfId="813"/>
    <cellStyle name="Normal 2 5 2 2 33" xfId="814"/>
    <cellStyle name="Normal 2 5 2 2 34" xfId="815"/>
    <cellStyle name="Normal 2 5 2 2 35" xfId="816"/>
    <cellStyle name="Normal 2 5 2 2 36" xfId="817"/>
    <cellStyle name="Normal 2 5 2 2 37" xfId="818"/>
    <cellStyle name="Normal 2 5 2 2 38" xfId="819"/>
    <cellStyle name="Normal 2 5 2 2 39" xfId="820"/>
    <cellStyle name="Normal 2 5 2 2 4" xfId="821"/>
    <cellStyle name="Normal 2 5 2 2 40" xfId="822"/>
    <cellStyle name="Normal 2 5 2 2 41" xfId="823"/>
    <cellStyle name="Normal 2 5 2 2 42" xfId="824"/>
    <cellStyle name="Normal 2 5 2 2 43" xfId="825"/>
    <cellStyle name="Normal 2 5 2 2 44" xfId="826"/>
    <cellStyle name="Normal 2 5 2 2 45" xfId="827"/>
    <cellStyle name="Normal 2 5 2 2 46" xfId="828"/>
    <cellStyle name="Normal 2 5 2 2 47" xfId="829"/>
    <cellStyle name="Normal 2 5 2 2 48" xfId="830"/>
    <cellStyle name="Normal 2 5 2 2 49" xfId="831"/>
    <cellStyle name="Normal 2 5 2 2 5" xfId="832"/>
    <cellStyle name="Normal 2 5 2 2 50" xfId="833"/>
    <cellStyle name="Normal 2 5 2 2 51" xfId="834"/>
    <cellStyle name="Normal 2 5 2 2 52" xfId="835"/>
    <cellStyle name="Normal 2 5 2 2 53" xfId="836"/>
    <cellStyle name="Normal 2 5 2 2 54" xfId="837"/>
    <cellStyle name="Normal 2 5 2 2 55" xfId="838"/>
    <cellStyle name="Normal 2 5 2 2 6" xfId="839"/>
    <cellStyle name="Normal 2 5 2 2 7" xfId="840"/>
    <cellStyle name="Normal 2 5 2 2 8" xfId="841"/>
    <cellStyle name="Normal 2 5 2 2 9" xfId="842"/>
    <cellStyle name="Normal 2 5 2 20" xfId="843"/>
    <cellStyle name="Normal 2 5 2 21" xfId="844"/>
    <cellStyle name="Normal 2 5 2 22" xfId="845"/>
    <cellStyle name="Normal 2 5 2 23" xfId="846"/>
    <cellStyle name="Normal 2 5 2 24" xfId="847"/>
    <cellStyle name="Normal 2 5 2 25" xfId="848"/>
    <cellStyle name="Normal 2 5 2 26" xfId="849"/>
    <cellStyle name="Normal 2 5 2 27" xfId="850"/>
    <cellStyle name="Normal 2 5 2 28" xfId="851"/>
    <cellStyle name="Normal 2 5 2 29" xfId="852"/>
    <cellStyle name="Normal 2 5 2 3" xfId="853"/>
    <cellStyle name="Normal 2 5 2 30" xfId="854"/>
    <cellStyle name="Normal 2 5 2 31" xfId="855"/>
    <cellStyle name="Normal 2 5 2 32" xfId="856"/>
    <cellStyle name="Normal 2 5 2 33" xfId="857"/>
    <cellStyle name="Normal 2 5 2 4" xfId="858"/>
    <cellStyle name="Normal 2 5 2 5" xfId="859"/>
    <cellStyle name="Normal 2 5 2 6" xfId="860"/>
    <cellStyle name="Normal 2 5 2 7" xfId="861"/>
    <cellStyle name="Normal 2 5 2 8" xfId="862"/>
    <cellStyle name="Normal 2 5 2 9" xfId="863"/>
    <cellStyle name="Normal 2 5 20" xfId="864"/>
    <cellStyle name="Normal 2 5 21" xfId="865"/>
    <cellStyle name="Normal 2 5 22" xfId="866"/>
    <cellStyle name="Normal 2 5 23" xfId="867"/>
    <cellStyle name="Normal 2 5 24" xfId="868"/>
    <cellStyle name="Normal 2 5 25" xfId="869"/>
    <cellStyle name="Normal 2 5 26" xfId="870"/>
    <cellStyle name="Normal 2 5 27" xfId="871"/>
    <cellStyle name="Normal 2 5 28" xfId="872"/>
    <cellStyle name="Normal 2 5 29" xfId="873"/>
    <cellStyle name="Normal 2 5 3" xfId="874"/>
    <cellStyle name="Normal 2 5 30" xfId="875"/>
    <cellStyle name="Normal 2 5 31" xfId="876"/>
    <cellStyle name="Normal 2 5 32" xfId="877"/>
    <cellStyle name="Normal 2 5 33" xfId="878"/>
    <cellStyle name="Normal 2 5 34" xfId="879"/>
    <cellStyle name="Normal 2 5 35" xfId="880"/>
    <cellStyle name="Normal 2 5 36" xfId="881"/>
    <cellStyle name="Normal 2 5 37" xfId="882"/>
    <cellStyle name="Normal 2 5 38" xfId="883"/>
    <cellStyle name="Normal 2 5 39" xfId="884"/>
    <cellStyle name="Normal 2 5 4" xfId="885"/>
    <cellStyle name="Normal 2 5 40" xfId="886"/>
    <cellStyle name="Normal 2 5 41" xfId="887"/>
    <cellStyle name="Normal 2 5 42" xfId="888"/>
    <cellStyle name="Normal 2 5 43" xfId="889"/>
    <cellStyle name="Normal 2 5 44" xfId="890"/>
    <cellStyle name="Normal 2 5 45" xfId="891"/>
    <cellStyle name="Normal 2 5 46" xfId="892"/>
    <cellStyle name="Normal 2 5 47" xfId="893"/>
    <cellStyle name="Normal 2 5 48" xfId="894"/>
    <cellStyle name="Normal 2 5 49" xfId="895"/>
    <cellStyle name="Normal 2 5 5" xfId="896"/>
    <cellStyle name="Normal 2 5 50" xfId="897"/>
    <cellStyle name="Normal 2 5 51" xfId="898"/>
    <cellStyle name="Normal 2 5 52" xfId="899"/>
    <cellStyle name="Normal 2 5 53" xfId="900"/>
    <cellStyle name="Normal 2 5 54" xfId="901"/>
    <cellStyle name="Normal 2 5 55" xfId="902"/>
    <cellStyle name="Normal 2 5 56" xfId="903"/>
    <cellStyle name="Normal 2 5 57" xfId="904"/>
    <cellStyle name="Normal 2 5 58" xfId="905"/>
    <cellStyle name="Normal 2 5 59" xfId="906"/>
    <cellStyle name="Normal 2 5 6" xfId="907"/>
    <cellStyle name="Normal 2 5 60" xfId="908"/>
    <cellStyle name="Normal 2 5 61" xfId="909"/>
    <cellStyle name="Normal 2 5 62" xfId="910"/>
    <cellStyle name="Normal 2 5 63" xfId="911"/>
    <cellStyle name="Normal 2 5 64" xfId="912"/>
    <cellStyle name="Normal 2 5 65" xfId="913"/>
    <cellStyle name="Normal 2 5 66" xfId="914"/>
    <cellStyle name="Normal 2 5 67" xfId="915"/>
    <cellStyle name="Normal 2 5 68" xfId="916"/>
    <cellStyle name="Normal 2 5 69" xfId="917"/>
    <cellStyle name="Normal 2 5 7" xfId="918"/>
    <cellStyle name="Normal 2 5 70" xfId="919"/>
    <cellStyle name="Normal 2 5 71" xfId="920"/>
    <cellStyle name="Normal 2 5 72" xfId="921"/>
    <cellStyle name="Normal 2 5 73" xfId="922"/>
    <cellStyle name="Normal 2 5 74" xfId="923"/>
    <cellStyle name="Normal 2 5 75" xfId="924"/>
    <cellStyle name="Normal 2 5 76" xfId="925"/>
    <cellStyle name="Normal 2 5 77" xfId="926"/>
    <cellStyle name="Normal 2 5 78" xfId="927"/>
    <cellStyle name="Normal 2 5 79" xfId="928"/>
    <cellStyle name="Normal 2 5 8" xfId="929"/>
    <cellStyle name="Normal 2 5 80" xfId="930"/>
    <cellStyle name="Normal 2 5 81" xfId="931"/>
    <cellStyle name="Normal 2 5 82" xfId="932"/>
    <cellStyle name="Normal 2 5 83" xfId="933"/>
    <cellStyle name="Normal 2 5 84" xfId="934"/>
    <cellStyle name="Normal 2 5 85" xfId="935"/>
    <cellStyle name="Normal 2 5 86" xfId="936"/>
    <cellStyle name="Normal 2 5 87" xfId="937"/>
    <cellStyle name="Normal 2 5 9" xfId="938"/>
    <cellStyle name="Normal 2 5_DEER 032008 Cost Summary Delivery - Rev 4 (2)" xfId="939"/>
    <cellStyle name="Normal 2 50" xfId="940"/>
    <cellStyle name="Normal 2 51" xfId="941"/>
    <cellStyle name="Normal 2 52" xfId="942"/>
    <cellStyle name="Normal 2 53" xfId="943"/>
    <cellStyle name="Normal 2 54" xfId="944"/>
    <cellStyle name="Normal 2 55" xfId="945"/>
    <cellStyle name="Normal 2 56" xfId="946"/>
    <cellStyle name="Normal 2 57" xfId="947"/>
    <cellStyle name="Normal 2 58" xfId="948"/>
    <cellStyle name="Normal 2 59" xfId="949"/>
    <cellStyle name="Normal 2 6" xfId="950"/>
    <cellStyle name="Normal 2 60" xfId="951"/>
    <cellStyle name="Normal 2 61" xfId="952"/>
    <cellStyle name="Normal 2 62" xfId="953"/>
    <cellStyle name="Normal 2 63" xfId="954"/>
    <cellStyle name="Normal 2 64" xfId="955"/>
    <cellStyle name="Normal 2 65" xfId="956"/>
    <cellStyle name="Normal 2 66" xfId="957"/>
    <cellStyle name="Normal 2 67" xfId="958"/>
    <cellStyle name="Normal 2 68" xfId="959"/>
    <cellStyle name="Normal 2 69" xfId="960"/>
    <cellStyle name="Normal 2 7" xfId="961"/>
    <cellStyle name="Normal 2 70" xfId="962"/>
    <cellStyle name="Normal 2 71" xfId="963"/>
    <cellStyle name="Normal 2 72" xfId="964"/>
    <cellStyle name="Normal 2 73" xfId="965"/>
    <cellStyle name="Normal 2 74" xfId="966"/>
    <cellStyle name="Normal 2 75" xfId="967"/>
    <cellStyle name="Normal 2 76" xfId="968"/>
    <cellStyle name="Normal 2 77" xfId="969"/>
    <cellStyle name="Normal 2 78" xfId="970"/>
    <cellStyle name="Normal 2 79" xfId="971"/>
    <cellStyle name="Normal 2 8" xfId="972"/>
    <cellStyle name="Normal 2 8 10" xfId="973"/>
    <cellStyle name="Normal 2 8 11" xfId="974"/>
    <cellStyle name="Normal 2 8 12" xfId="975"/>
    <cellStyle name="Normal 2 8 13" xfId="976"/>
    <cellStyle name="Normal 2 8 14" xfId="977"/>
    <cellStyle name="Normal 2 8 15" xfId="978"/>
    <cellStyle name="Normal 2 8 16" xfId="979"/>
    <cellStyle name="Normal 2 8 17" xfId="980"/>
    <cellStyle name="Normal 2 8 18" xfId="981"/>
    <cellStyle name="Normal 2 8 19" xfId="982"/>
    <cellStyle name="Normal 2 8 2" xfId="983"/>
    <cellStyle name="Normal 2 8 20" xfId="984"/>
    <cellStyle name="Normal 2 8 21" xfId="985"/>
    <cellStyle name="Normal 2 8 22" xfId="986"/>
    <cellStyle name="Normal 2 8 23" xfId="987"/>
    <cellStyle name="Normal 2 8 3" xfId="988"/>
    <cellStyle name="Normal 2 8 4" xfId="989"/>
    <cellStyle name="Normal 2 8 5" xfId="990"/>
    <cellStyle name="Normal 2 8 6" xfId="991"/>
    <cellStyle name="Normal 2 8 7" xfId="992"/>
    <cellStyle name="Normal 2 8 8" xfId="993"/>
    <cellStyle name="Normal 2 8 9" xfId="994"/>
    <cellStyle name="Normal 2 80" xfId="995"/>
    <cellStyle name="Normal 2 81" xfId="996"/>
    <cellStyle name="Normal 2 82" xfId="997"/>
    <cellStyle name="Normal 2 83" xfId="998"/>
    <cellStyle name="Normal 2 84" xfId="999"/>
    <cellStyle name="Normal 2 85" xfId="1000"/>
    <cellStyle name="Normal 2 86" xfId="1001"/>
    <cellStyle name="Normal 2 87" xfId="1002"/>
    <cellStyle name="Normal 2 88" xfId="1003"/>
    <cellStyle name="Normal 2 89" xfId="1004"/>
    <cellStyle name="Normal 2 9" xfId="1005"/>
    <cellStyle name="Normal 2 9 10" xfId="1006"/>
    <cellStyle name="Normal 2 9 11" xfId="1007"/>
    <cellStyle name="Normal 2 9 12" xfId="1008"/>
    <cellStyle name="Normal 2 9 13" xfId="1009"/>
    <cellStyle name="Normal 2 9 14" xfId="1010"/>
    <cellStyle name="Normal 2 9 15" xfId="1011"/>
    <cellStyle name="Normal 2 9 16" xfId="1012"/>
    <cellStyle name="Normal 2 9 17" xfId="1013"/>
    <cellStyle name="Normal 2 9 18" xfId="1014"/>
    <cellStyle name="Normal 2 9 19" xfId="1015"/>
    <cellStyle name="Normal 2 9 2" xfId="1016"/>
    <cellStyle name="Normal 2 9 20" xfId="1017"/>
    <cellStyle name="Normal 2 9 21" xfId="1018"/>
    <cellStyle name="Normal 2 9 22" xfId="1019"/>
    <cellStyle name="Normal 2 9 23" xfId="1020"/>
    <cellStyle name="Normal 2 9 3" xfId="1021"/>
    <cellStyle name="Normal 2 9 4" xfId="1022"/>
    <cellStyle name="Normal 2 9 5" xfId="1023"/>
    <cellStyle name="Normal 2 9 6" xfId="1024"/>
    <cellStyle name="Normal 2 9 7" xfId="1025"/>
    <cellStyle name="Normal 2 9 8" xfId="1026"/>
    <cellStyle name="Normal 2 9 9" xfId="1027"/>
    <cellStyle name="Normal 2 90" xfId="1028"/>
    <cellStyle name="Normal 2 91" xfId="1029"/>
    <cellStyle name="Normal 2 92" xfId="1030"/>
    <cellStyle name="Normal 2 93" xfId="1031"/>
    <cellStyle name="Normal 2 94" xfId="2283"/>
    <cellStyle name="Normal 2 95" xfId="2284"/>
    <cellStyle name="Normal 2 96" xfId="2285"/>
    <cellStyle name="Normal 2_12889 GP Contracts v3" xfId="2286"/>
    <cellStyle name="Normal 20" xfId="2287"/>
    <cellStyle name="Normal 20 2" xfId="2288"/>
    <cellStyle name="Normal 20 3" xfId="2289"/>
    <cellStyle name="Normal 21" xfId="2290"/>
    <cellStyle name="Normal 22" xfId="2291"/>
    <cellStyle name="Normal 23" xfId="2292"/>
    <cellStyle name="Normal 24" xfId="2293"/>
    <cellStyle name="Normal 25" xfId="2294"/>
    <cellStyle name="Normal 26" xfId="2295"/>
    <cellStyle name="Normal 27" xfId="2296"/>
    <cellStyle name="Normal 28" xfId="2469"/>
    <cellStyle name="Normal 3" xfId="1032"/>
    <cellStyle name="Normal 3 10" xfId="1033"/>
    <cellStyle name="Normal 3 10 10" xfId="1034"/>
    <cellStyle name="Normal 3 10 11" xfId="1035"/>
    <cellStyle name="Normal 3 10 12" xfId="1036"/>
    <cellStyle name="Normal 3 10 13" xfId="1037"/>
    <cellStyle name="Normal 3 10 14" xfId="1038"/>
    <cellStyle name="Normal 3 10 15" xfId="1039"/>
    <cellStyle name="Normal 3 10 16" xfId="1040"/>
    <cellStyle name="Normal 3 10 17" xfId="1041"/>
    <cellStyle name="Normal 3 10 18" xfId="1042"/>
    <cellStyle name="Normal 3 10 19" xfId="1043"/>
    <cellStyle name="Normal 3 10 2" xfId="1044"/>
    <cellStyle name="Normal 3 10 20" xfId="1045"/>
    <cellStyle name="Normal 3 10 21" xfId="1046"/>
    <cellStyle name="Normal 3 10 22" xfId="1047"/>
    <cellStyle name="Normal 3 10 23" xfId="1048"/>
    <cellStyle name="Normal 3 10 3" xfId="1049"/>
    <cellStyle name="Normal 3 10 4" xfId="1050"/>
    <cellStyle name="Normal 3 10 5" xfId="1051"/>
    <cellStyle name="Normal 3 10 6" xfId="1052"/>
    <cellStyle name="Normal 3 10 7" xfId="1053"/>
    <cellStyle name="Normal 3 10 8" xfId="1054"/>
    <cellStyle name="Normal 3 10 9" xfId="1055"/>
    <cellStyle name="Normal 3 11" xfId="1056"/>
    <cellStyle name="Normal 3 11 10" xfId="1057"/>
    <cellStyle name="Normal 3 11 11" xfId="1058"/>
    <cellStyle name="Normal 3 11 12" xfId="1059"/>
    <cellStyle name="Normal 3 11 13" xfId="1060"/>
    <cellStyle name="Normal 3 11 14" xfId="1061"/>
    <cellStyle name="Normal 3 11 15" xfId="1062"/>
    <cellStyle name="Normal 3 11 16" xfId="1063"/>
    <cellStyle name="Normal 3 11 17" xfId="1064"/>
    <cellStyle name="Normal 3 11 18" xfId="1065"/>
    <cellStyle name="Normal 3 11 19" xfId="1066"/>
    <cellStyle name="Normal 3 11 2" xfId="1067"/>
    <cellStyle name="Normal 3 11 20" xfId="1068"/>
    <cellStyle name="Normal 3 11 21" xfId="1069"/>
    <cellStyle name="Normal 3 11 22" xfId="1070"/>
    <cellStyle name="Normal 3 11 23" xfId="1071"/>
    <cellStyle name="Normal 3 11 3" xfId="1072"/>
    <cellStyle name="Normal 3 11 4" xfId="1073"/>
    <cellStyle name="Normal 3 11 5" xfId="1074"/>
    <cellStyle name="Normal 3 11 6" xfId="1075"/>
    <cellStyle name="Normal 3 11 7" xfId="1076"/>
    <cellStyle name="Normal 3 11 8" xfId="1077"/>
    <cellStyle name="Normal 3 11 9" xfId="1078"/>
    <cellStyle name="Normal 3 12" xfId="1079"/>
    <cellStyle name="Normal 3 12 10" xfId="1080"/>
    <cellStyle name="Normal 3 12 11" xfId="1081"/>
    <cellStyle name="Normal 3 12 12" xfId="1082"/>
    <cellStyle name="Normal 3 12 13" xfId="1083"/>
    <cellStyle name="Normal 3 12 14" xfId="1084"/>
    <cellStyle name="Normal 3 12 15" xfId="1085"/>
    <cellStyle name="Normal 3 12 16" xfId="1086"/>
    <cellStyle name="Normal 3 12 17" xfId="1087"/>
    <cellStyle name="Normal 3 12 18" xfId="1088"/>
    <cellStyle name="Normal 3 12 19" xfId="1089"/>
    <cellStyle name="Normal 3 12 2" xfId="1090"/>
    <cellStyle name="Normal 3 12 20" xfId="1091"/>
    <cellStyle name="Normal 3 12 21" xfId="1092"/>
    <cellStyle name="Normal 3 12 22" xfId="1093"/>
    <cellStyle name="Normal 3 12 23" xfId="1094"/>
    <cellStyle name="Normal 3 12 3" xfId="1095"/>
    <cellStyle name="Normal 3 12 4" xfId="1096"/>
    <cellStyle name="Normal 3 12 5" xfId="1097"/>
    <cellStyle name="Normal 3 12 6" xfId="1098"/>
    <cellStyle name="Normal 3 12 7" xfId="1099"/>
    <cellStyle name="Normal 3 12 8" xfId="1100"/>
    <cellStyle name="Normal 3 12 9" xfId="1101"/>
    <cellStyle name="Normal 3 13" xfId="1102"/>
    <cellStyle name="Normal 3 13 10" xfId="1103"/>
    <cellStyle name="Normal 3 13 11" xfId="1104"/>
    <cellStyle name="Normal 3 13 12" xfId="1105"/>
    <cellStyle name="Normal 3 13 13" xfId="1106"/>
    <cellStyle name="Normal 3 13 14" xfId="1107"/>
    <cellStyle name="Normal 3 13 15" xfId="1108"/>
    <cellStyle name="Normal 3 13 16" xfId="1109"/>
    <cellStyle name="Normal 3 13 17" xfId="1110"/>
    <cellStyle name="Normal 3 13 18" xfId="1111"/>
    <cellStyle name="Normal 3 13 19" xfId="1112"/>
    <cellStyle name="Normal 3 13 2" xfId="1113"/>
    <cellStyle name="Normal 3 13 20" xfId="1114"/>
    <cellStyle name="Normal 3 13 21" xfId="1115"/>
    <cellStyle name="Normal 3 13 22" xfId="1116"/>
    <cellStyle name="Normal 3 13 23" xfId="1117"/>
    <cellStyle name="Normal 3 13 3" xfId="1118"/>
    <cellStyle name="Normal 3 13 4" xfId="1119"/>
    <cellStyle name="Normal 3 13 5" xfId="1120"/>
    <cellStyle name="Normal 3 13 6" xfId="1121"/>
    <cellStyle name="Normal 3 13 7" xfId="1122"/>
    <cellStyle name="Normal 3 13 8" xfId="1123"/>
    <cellStyle name="Normal 3 13 9" xfId="1124"/>
    <cellStyle name="Normal 3 14" xfId="1125"/>
    <cellStyle name="Normal 3 14 10" xfId="1126"/>
    <cellStyle name="Normal 3 14 11" xfId="1127"/>
    <cellStyle name="Normal 3 14 12" xfId="1128"/>
    <cellStyle name="Normal 3 14 13" xfId="1129"/>
    <cellStyle name="Normal 3 14 14" xfId="1130"/>
    <cellStyle name="Normal 3 14 15" xfId="1131"/>
    <cellStyle name="Normal 3 14 16" xfId="1132"/>
    <cellStyle name="Normal 3 14 17" xfId="1133"/>
    <cellStyle name="Normal 3 14 18" xfId="1134"/>
    <cellStyle name="Normal 3 14 19" xfId="1135"/>
    <cellStyle name="Normal 3 14 2" xfId="1136"/>
    <cellStyle name="Normal 3 14 20" xfId="1137"/>
    <cellStyle name="Normal 3 14 21" xfId="1138"/>
    <cellStyle name="Normal 3 14 22" xfId="1139"/>
    <cellStyle name="Normal 3 14 23" xfId="1140"/>
    <cellStyle name="Normal 3 14 3" xfId="1141"/>
    <cellStyle name="Normal 3 14 4" xfId="1142"/>
    <cellStyle name="Normal 3 14 5" xfId="1143"/>
    <cellStyle name="Normal 3 14 6" xfId="1144"/>
    <cellStyle name="Normal 3 14 7" xfId="1145"/>
    <cellStyle name="Normal 3 14 8" xfId="1146"/>
    <cellStyle name="Normal 3 14 9" xfId="1147"/>
    <cellStyle name="Normal 3 15" xfId="1148"/>
    <cellStyle name="Normal 3 15 10" xfId="1149"/>
    <cellStyle name="Normal 3 15 11" xfId="1150"/>
    <cellStyle name="Normal 3 15 12" xfId="1151"/>
    <cellStyle name="Normal 3 15 13" xfId="1152"/>
    <cellStyle name="Normal 3 15 14" xfId="1153"/>
    <cellStyle name="Normal 3 15 15" xfId="1154"/>
    <cellStyle name="Normal 3 15 16" xfId="1155"/>
    <cellStyle name="Normal 3 15 17" xfId="1156"/>
    <cellStyle name="Normal 3 15 18" xfId="1157"/>
    <cellStyle name="Normal 3 15 19" xfId="1158"/>
    <cellStyle name="Normal 3 15 2" xfId="1159"/>
    <cellStyle name="Normal 3 15 20" xfId="1160"/>
    <cellStyle name="Normal 3 15 21" xfId="1161"/>
    <cellStyle name="Normal 3 15 22" xfId="1162"/>
    <cellStyle name="Normal 3 15 23" xfId="1163"/>
    <cellStyle name="Normal 3 15 3" xfId="1164"/>
    <cellStyle name="Normal 3 15 4" xfId="1165"/>
    <cellStyle name="Normal 3 15 5" xfId="1166"/>
    <cellStyle name="Normal 3 15 6" xfId="1167"/>
    <cellStyle name="Normal 3 15 7" xfId="1168"/>
    <cellStyle name="Normal 3 15 8" xfId="1169"/>
    <cellStyle name="Normal 3 15 9" xfId="1170"/>
    <cellStyle name="Normal 3 16" xfId="1171"/>
    <cellStyle name="Normal 3 16 10" xfId="1172"/>
    <cellStyle name="Normal 3 16 11" xfId="1173"/>
    <cellStyle name="Normal 3 16 12" xfId="1174"/>
    <cellStyle name="Normal 3 16 13" xfId="1175"/>
    <cellStyle name="Normal 3 16 14" xfId="1176"/>
    <cellStyle name="Normal 3 16 15" xfId="1177"/>
    <cellStyle name="Normal 3 16 16" xfId="1178"/>
    <cellStyle name="Normal 3 16 17" xfId="1179"/>
    <cellStyle name="Normal 3 16 18" xfId="1180"/>
    <cellStyle name="Normal 3 16 19" xfId="1181"/>
    <cellStyle name="Normal 3 16 2" xfId="1182"/>
    <cellStyle name="Normal 3 16 20" xfId="1183"/>
    <cellStyle name="Normal 3 16 21" xfId="1184"/>
    <cellStyle name="Normal 3 16 22" xfId="1185"/>
    <cellStyle name="Normal 3 16 23" xfId="1186"/>
    <cellStyle name="Normal 3 16 3" xfId="1187"/>
    <cellStyle name="Normal 3 16 4" xfId="1188"/>
    <cellStyle name="Normal 3 16 5" xfId="1189"/>
    <cellStyle name="Normal 3 16 6" xfId="1190"/>
    <cellStyle name="Normal 3 16 7" xfId="1191"/>
    <cellStyle name="Normal 3 16 8" xfId="1192"/>
    <cellStyle name="Normal 3 16 9" xfId="1193"/>
    <cellStyle name="Normal 3 17" xfId="1194"/>
    <cellStyle name="Normal 3 17 10" xfId="1195"/>
    <cellStyle name="Normal 3 17 11" xfId="1196"/>
    <cellStyle name="Normal 3 17 12" xfId="1197"/>
    <cellStyle name="Normal 3 17 13" xfId="1198"/>
    <cellStyle name="Normal 3 17 14" xfId="1199"/>
    <cellStyle name="Normal 3 17 15" xfId="1200"/>
    <cellStyle name="Normal 3 17 16" xfId="1201"/>
    <cellStyle name="Normal 3 17 17" xfId="1202"/>
    <cellStyle name="Normal 3 17 18" xfId="1203"/>
    <cellStyle name="Normal 3 17 19" xfId="1204"/>
    <cellStyle name="Normal 3 17 2" xfId="1205"/>
    <cellStyle name="Normal 3 17 20" xfId="1206"/>
    <cellStyle name="Normal 3 17 21" xfId="1207"/>
    <cellStyle name="Normal 3 17 22" xfId="1208"/>
    <cellStyle name="Normal 3 17 23" xfId="1209"/>
    <cellStyle name="Normal 3 17 3" xfId="1210"/>
    <cellStyle name="Normal 3 17 4" xfId="1211"/>
    <cellStyle name="Normal 3 17 5" xfId="1212"/>
    <cellStyle name="Normal 3 17 6" xfId="1213"/>
    <cellStyle name="Normal 3 17 7" xfId="1214"/>
    <cellStyle name="Normal 3 17 8" xfId="1215"/>
    <cellStyle name="Normal 3 17 9" xfId="1216"/>
    <cellStyle name="Normal 3 18" xfId="1217"/>
    <cellStyle name="Normal 3 18 10" xfId="1218"/>
    <cellStyle name="Normal 3 18 11" xfId="1219"/>
    <cellStyle name="Normal 3 18 12" xfId="1220"/>
    <cellStyle name="Normal 3 18 13" xfId="1221"/>
    <cellStyle name="Normal 3 18 14" xfId="1222"/>
    <cellStyle name="Normal 3 18 15" xfId="1223"/>
    <cellStyle name="Normal 3 18 16" xfId="1224"/>
    <cellStyle name="Normal 3 18 17" xfId="1225"/>
    <cellStyle name="Normal 3 18 18" xfId="1226"/>
    <cellStyle name="Normal 3 18 19" xfId="1227"/>
    <cellStyle name="Normal 3 18 2" xfId="1228"/>
    <cellStyle name="Normal 3 18 20" xfId="1229"/>
    <cellStyle name="Normal 3 18 21" xfId="1230"/>
    <cellStyle name="Normal 3 18 22" xfId="1231"/>
    <cellStyle name="Normal 3 18 23" xfId="1232"/>
    <cellStyle name="Normal 3 18 3" xfId="1233"/>
    <cellStyle name="Normal 3 18 4" xfId="1234"/>
    <cellStyle name="Normal 3 18 5" xfId="1235"/>
    <cellStyle name="Normal 3 18 6" xfId="1236"/>
    <cellStyle name="Normal 3 18 7" xfId="1237"/>
    <cellStyle name="Normal 3 18 8" xfId="1238"/>
    <cellStyle name="Normal 3 18 9" xfId="1239"/>
    <cellStyle name="Normal 3 19" xfId="1240"/>
    <cellStyle name="Normal 3 19 10" xfId="1241"/>
    <cellStyle name="Normal 3 19 11" xfId="1242"/>
    <cellStyle name="Normal 3 19 12" xfId="1243"/>
    <cellStyle name="Normal 3 19 13" xfId="1244"/>
    <cellStyle name="Normal 3 19 14" xfId="1245"/>
    <cellStyle name="Normal 3 19 15" xfId="1246"/>
    <cellStyle name="Normal 3 19 16" xfId="1247"/>
    <cellStyle name="Normal 3 19 17" xfId="1248"/>
    <cellStyle name="Normal 3 19 18" xfId="1249"/>
    <cellStyle name="Normal 3 19 19" xfId="1250"/>
    <cellStyle name="Normal 3 19 2" xfId="1251"/>
    <cellStyle name="Normal 3 19 20" xfId="1252"/>
    <cellStyle name="Normal 3 19 21" xfId="1253"/>
    <cellStyle name="Normal 3 19 22" xfId="1254"/>
    <cellStyle name="Normal 3 19 23" xfId="1255"/>
    <cellStyle name="Normal 3 19 3" xfId="1256"/>
    <cellStyle name="Normal 3 19 4" xfId="1257"/>
    <cellStyle name="Normal 3 19 5" xfId="1258"/>
    <cellStyle name="Normal 3 19 6" xfId="1259"/>
    <cellStyle name="Normal 3 19 7" xfId="1260"/>
    <cellStyle name="Normal 3 19 8" xfId="1261"/>
    <cellStyle name="Normal 3 19 9" xfId="1262"/>
    <cellStyle name="Normal 3 2" xfId="1263"/>
    <cellStyle name="Normal 3 2 10" xfId="1264"/>
    <cellStyle name="Normal 3 2 11" xfId="1265"/>
    <cellStyle name="Normal 3 2 12" xfId="1266"/>
    <cellStyle name="Normal 3 2 13" xfId="1267"/>
    <cellStyle name="Normal 3 2 14" xfId="1268"/>
    <cellStyle name="Normal 3 2 15" xfId="1269"/>
    <cellStyle name="Normal 3 2 16" xfId="1270"/>
    <cellStyle name="Normal 3 2 17" xfId="1271"/>
    <cellStyle name="Normal 3 2 18" xfId="1272"/>
    <cellStyle name="Normal 3 2 19" xfId="1273"/>
    <cellStyle name="Normal 3 2 2" xfId="1274"/>
    <cellStyle name="Normal 3 2 2 10" xfId="1275"/>
    <cellStyle name="Normal 3 2 2 11" xfId="1276"/>
    <cellStyle name="Normal 3 2 2 12" xfId="1277"/>
    <cellStyle name="Normal 3 2 2 13" xfId="1278"/>
    <cellStyle name="Normal 3 2 2 14" xfId="1279"/>
    <cellStyle name="Normal 3 2 2 15" xfId="1280"/>
    <cellStyle name="Normal 3 2 2 16" xfId="1281"/>
    <cellStyle name="Normal 3 2 2 17" xfId="1282"/>
    <cellStyle name="Normal 3 2 2 18" xfId="1283"/>
    <cellStyle name="Normal 3 2 2 19" xfId="1284"/>
    <cellStyle name="Normal 3 2 2 2" xfId="1285"/>
    <cellStyle name="Normal 3 2 2 20" xfId="1286"/>
    <cellStyle name="Normal 3 2 2 21" xfId="1287"/>
    <cellStyle name="Normal 3 2 2 22" xfId="1288"/>
    <cellStyle name="Normal 3 2 2 23" xfId="1289"/>
    <cellStyle name="Normal 3 2 2 24" xfId="1290"/>
    <cellStyle name="Normal 3 2 2 25" xfId="1291"/>
    <cellStyle name="Normal 3 2 2 26" xfId="1292"/>
    <cellStyle name="Normal 3 2 2 27" xfId="1293"/>
    <cellStyle name="Normal 3 2 2 28" xfId="1294"/>
    <cellStyle name="Normal 3 2 2 29" xfId="1295"/>
    <cellStyle name="Normal 3 2 2 3" xfId="1296"/>
    <cellStyle name="Normal 3 2 2 30" xfId="1297"/>
    <cellStyle name="Normal 3 2 2 31" xfId="1298"/>
    <cellStyle name="Normal 3 2 2 32" xfId="1299"/>
    <cellStyle name="Normal 3 2 2 33" xfId="1300"/>
    <cellStyle name="Normal 3 2 2 4" xfId="1301"/>
    <cellStyle name="Normal 3 2 2 5" xfId="1302"/>
    <cellStyle name="Normal 3 2 2 6" xfId="1303"/>
    <cellStyle name="Normal 3 2 2 7" xfId="1304"/>
    <cellStyle name="Normal 3 2 2 8" xfId="1305"/>
    <cellStyle name="Normal 3 2 2 9" xfId="1306"/>
    <cellStyle name="Normal 3 2 20" xfId="1307"/>
    <cellStyle name="Normal 3 2 21" xfId="1308"/>
    <cellStyle name="Normal 3 2 22" xfId="1309"/>
    <cellStyle name="Normal 3 2 23" xfId="1310"/>
    <cellStyle name="Normal 3 2 24" xfId="1311"/>
    <cellStyle name="Normal 3 2 25" xfId="1312"/>
    <cellStyle name="Normal 3 2 26" xfId="1313"/>
    <cellStyle name="Normal 3 2 27" xfId="1314"/>
    <cellStyle name="Normal 3 2 28" xfId="1315"/>
    <cellStyle name="Normal 3 2 29" xfId="1316"/>
    <cellStyle name="Normal 3 2 3" xfId="1317"/>
    <cellStyle name="Normal 3 2 30" xfId="1318"/>
    <cellStyle name="Normal 3 2 31" xfId="1319"/>
    <cellStyle name="Normal 3 2 32" xfId="1320"/>
    <cellStyle name="Normal 3 2 33" xfId="1321"/>
    <cellStyle name="Normal 3 2 34" xfId="1322"/>
    <cellStyle name="Normal 3 2 35" xfId="1323"/>
    <cellStyle name="Normal 3 2 36" xfId="1324"/>
    <cellStyle name="Normal 3 2 37" xfId="1325"/>
    <cellStyle name="Normal 3 2 38" xfId="1326"/>
    <cellStyle name="Normal 3 2 39" xfId="1327"/>
    <cellStyle name="Normal 3 2 4" xfId="1328"/>
    <cellStyle name="Normal 3 2 40" xfId="1329"/>
    <cellStyle name="Normal 3 2 41" xfId="1330"/>
    <cellStyle name="Normal 3 2 42" xfId="1331"/>
    <cellStyle name="Normal 3 2 43" xfId="1332"/>
    <cellStyle name="Normal 3 2 44" xfId="1333"/>
    <cellStyle name="Normal 3 2 45" xfId="1334"/>
    <cellStyle name="Normal 3 2 46" xfId="1335"/>
    <cellStyle name="Normal 3 2 47" xfId="1336"/>
    <cellStyle name="Normal 3 2 48" xfId="1337"/>
    <cellStyle name="Normal 3 2 49" xfId="1338"/>
    <cellStyle name="Normal 3 2 5" xfId="1339"/>
    <cellStyle name="Normal 3 2 50" xfId="1340"/>
    <cellStyle name="Normal 3 2 51" xfId="1341"/>
    <cellStyle name="Normal 3 2 52" xfId="1342"/>
    <cellStyle name="Normal 3 2 53" xfId="1343"/>
    <cellStyle name="Normal 3 2 54" xfId="1344"/>
    <cellStyle name="Normal 3 2 55" xfId="1345"/>
    <cellStyle name="Normal 3 2 6" xfId="1346"/>
    <cellStyle name="Normal 3 2 7" xfId="1347"/>
    <cellStyle name="Normal 3 2 8" xfId="1348"/>
    <cellStyle name="Normal 3 2 9" xfId="1349"/>
    <cellStyle name="Normal 3 20" xfId="1350"/>
    <cellStyle name="Normal 3 20 10" xfId="1351"/>
    <cellStyle name="Normal 3 20 11" xfId="1352"/>
    <cellStyle name="Normal 3 20 12" xfId="1353"/>
    <cellStyle name="Normal 3 20 13" xfId="1354"/>
    <cellStyle name="Normal 3 20 14" xfId="1355"/>
    <cellStyle name="Normal 3 20 15" xfId="1356"/>
    <cellStyle name="Normal 3 20 16" xfId="1357"/>
    <cellStyle name="Normal 3 20 17" xfId="1358"/>
    <cellStyle name="Normal 3 20 18" xfId="1359"/>
    <cellStyle name="Normal 3 20 19" xfId="1360"/>
    <cellStyle name="Normal 3 20 2" xfId="1361"/>
    <cellStyle name="Normal 3 20 20" xfId="1362"/>
    <cellStyle name="Normal 3 20 21" xfId="1363"/>
    <cellStyle name="Normal 3 20 22" xfId="1364"/>
    <cellStyle name="Normal 3 20 23" xfId="1365"/>
    <cellStyle name="Normal 3 20 3" xfId="1366"/>
    <cellStyle name="Normal 3 20 4" xfId="1367"/>
    <cellStyle name="Normal 3 20 5" xfId="1368"/>
    <cellStyle name="Normal 3 20 6" xfId="1369"/>
    <cellStyle name="Normal 3 20 7" xfId="1370"/>
    <cellStyle name="Normal 3 20 8" xfId="1371"/>
    <cellStyle name="Normal 3 20 9" xfId="1372"/>
    <cellStyle name="Normal 3 21" xfId="1373"/>
    <cellStyle name="Normal 3 21 10" xfId="1374"/>
    <cellStyle name="Normal 3 21 11" xfId="1375"/>
    <cellStyle name="Normal 3 21 12" xfId="1376"/>
    <cellStyle name="Normal 3 21 13" xfId="1377"/>
    <cellStyle name="Normal 3 21 14" xfId="1378"/>
    <cellStyle name="Normal 3 21 15" xfId="1379"/>
    <cellStyle name="Normal 3 21 16" xfId="1380"/>
    <cellStyle name="Normal 3 21 17" xfId="1381"/>
    <cellStyle name="Normal 3 21 18" xfId="1382"/>
    <cellStyle name="Normal 3 21 19" xfId="1383"/>
    <cellStyle name="Normal 3 21 2" xfId="1384"/>
    <cellStyle name="Normal 3 21 20" xfId="1385"/>
    <cellStyle name="Normal 3 21 21" xfId="1386"/>
    <cellStyle name="Normal 3 21 22" xfId="1387"/>
    <cellStyle name="Normal 3 21 23" xfId="1388"/>
    <cellStyle name="Normal 3 21 3" xfId="1389"/>
    <cellStyle name="Normal 3 21 4" xfId="1390"/>
    <cellStyle name="Normal 3 21 5" xfId="1391"/>
    <cellStyle name="Normal 3 21 6" xfId="1392"/>
    <cellStyle name="Normal 3 21 7" xfId="1393"/>
    <cellStyle name="Normal 3 21 8" xfId="1394"/>
    <cellStyle name="Normal 3 21 9" xfId="1395"/>
    <cellStyle name="Normal 3 22" xfId="1396"/>
    <cellStyle name="Normal 3 22 10" xfId="1397"/>
    <cellStyle name="Normal 3 22 11" xfId="1398"/>
    <cellStyle name="Normal 3 22 12" xfId="1399"/>
    <cellStyle name="Normal 3 22 13" xfId="1400"/>
    <cellStyle name="Normal 3 22 14" xfId="1401"/>
    <cellStyle name="Normal 3 22 15" xfId="1402"/>
    <cellStyle name="Normal 3 22 16" xfId="1403"/>
    <cellStyle name="Normal 3 22 17" xfId="1404"/>
    <cellStyle name="Normal 3 22 18" xfId="1405"/>
    <cellStyle name="Normal 3 22 19" xfId="1406"/>
    <cellStyle name="Normal 3 22 2" xfId="1407"/>
    <cellStyle name="Normal 3 22 20" xfId="1408"/>
    <cellStyle name="Normal 3 22 21" xfId="1409"/>
    <cellStyle name="Normal 3 22 22" xfId="1410"/>
    <cellStyle name="Normal 3 22 23" xfId="1411"/>
    <cellStyle name="Normal 3 22 3" xfId="1412"/>
    <cellStyle name="Normal 3 22 4" xfId="1413"/>
    <cellStyle name="Normal 3 22 5" xfId="1414"/>
    <cellStyle name="Normal 3 22 6" xfId="1415"/>
    <cellStyle name="Normal 3 22 7" xfId="1416"/>
    <cellStyle name="Normal 3 22 8" xfId="1417"/>
    <cellStyle name="Normal 3 22 9" xfId="1418"/>
    <cellStyle name="Normal 3 23" xfId="1419"/>
    <cellStyle name="Normal 3 23 10" xfId="1420"/>
    <cellStyle name="Normal 3 23 11" xfId="1421"/>
    <cellStyle name="Normal 3 23 12" xfId="1422"/>
    <cellStyle name="Normal 3 23 13" xfId="1423"/>
    <cellStyle name="Normal 3 23 14" xfId="1424"/>
    <cellStyle name="Normal 3 23 15" xfId="1425"/>
    <cellStyle name="Normal 3 23 16" xfId="1426"/>
    <cellStyle name="Normal 3 23 17" xfId="1427"/>
    <cellStyle name="Normal 3 23 18" xfId="1428"/>
    <cellStyle name="Normal 3 23 19" xfId="1429"/>
    <cellStyle name="Normal 3 23 2" xfId="1430"/>
    <cellStyle name="Normal 3 23 20" xfId="1431"/>
    <cellStyle name="Normal 3 23 21" xfId="1432"/>
    <cellStyle name="Normal 3 23 22" xfId="1433"/>
    <cellStyle name="Normal 3 23 23" xfId="1434"/>
    <cellStyle name="Normal 3 23 3" xfId="1435"/>
    <cellStyle name="Normal 3 23 4" xfId="1436"/>
    <cellStyle name="Normal 3 23 5" xfId="1437"/>
    <cellStyle name="Normal 3 23 6" xfId="1438"/>
    <cellStyle name="Normal 3 23 7" xfId="1439"/>
    <cellStyle name="Normal 3 23 8" xfId="1440"/>
    <cellStyle name="Normal 3 23 9" xfId="1441"/>
    <cellStyle name="Normal 3 24" xfId="1442"/>
    <cellStyle name="Normal 3 24 10" xfId="1443"/>
    <cellStyle name="Normal 3 24 11" xfId="1444"/>
    <cellStyle name="Normal 3 24 12" xfId="1445"/>
    <cellStyle name="Normal 3 24 13" xfId="1446"/>
    <cellStyle name="Normal 3 24 14" xfId="1447"/>
    <cellStyle name="Normal 3 24 15" xfId="1448"/>
    <cellStyle name="Normal 3 24 16" xfId="1449"/>
    <cellStyle name="Normal 3 24 17" xfId="1450"/>
    <cellStyle name="Normal 3 24 18" xfId="1451"/>
    <cellStyle name="Normal 3 24 19" xfId="1452"/>
    <cellStyle name="Normal 3 24 2" xfId="1453"/>
    <cellStyle name="Normal 3 24 20" xfId="1454"/>
    <cellStyle name="Normal 3 24 21" xfId="1455"/>
    <cellStyle name="Normal 3 24 22" xfId="1456"/>
    <cellStyle name="Normal 3 24 23" xfId="1457"/>
    <cellStyle name="Normal 3 24 3" xfId="1458"/>
    <cellStyle name="Normal 3 24 4" xfId="1459"/>
    <cellStyle name="Normal 3 24 5" xfId="1460"/>
    <cellStyle name="Normal 3 24 6" xfId="1461"/>
    <cellStyle name="Normal 3 24 7" xfId="1462"/>
    <cellStyle name="Normal 3 24 8" xfId="1463"/>
    <cellStyle name="Normal 3 24 9" xfId="1464"/>
    <cellStyle name="Normal 3 25" xfId="1465"/>
    <cellStyle name="Normal 3 25 10" xfId="1466"/>
    <cellStyle name="Normal 3 25 11" xfId="1467"/>
    <cellStyle name="Normal 3 25 12" xfId="1468"/>
    <cellStyle name="Normal 3 25 13" xfId="1469"/>
    <cellStyle name="Normal 3 25 14" xfId="1470"/>
    <cellStyle name="Normal 3 25 15" xfId="1471"/>
    <cellStyle name="Normal 3 25 16" xfId="1472"/>
    <cellStyle name="Normal 3 25 17" xfId="1473"/>
    <cellStyle name="Normal 3 25 18" xfId="1474"/>
    <cellStyle name="Normal 3 25 19" xfId="1475"/>
    <cellStyle name="Normal 3 25 2" xfId="1476"/>
    <cellStyle name="Normal 3 25 20" xfId="1477"/>
    <cellStyle name="Normal 3 25 21" xfId="1478"/>
    <cellStyle name="Normal 3 25 22" xfId="1479"/>
    <cellStyle name="Normal 3 25 23" xfId="1480"/>
    <cellStyle name="Normal 3 25 3" xfId="1481"/>
    <cellStyle name="Normal 3 25 4" xfId="1482"/>
    <cellStyle name="Normal 3 25 5" xfId="1483"/>
    <cellStyle name="Normal 3 25 6" xfId="1484"/>
    <cellStyle name="Normal 3 25 7" xfId="1485"/>
    <cellStyle name="Normal 3 25 8" xfId="1486"/>
    <cellStyle name="Normal 3 25 9" xfId="1487"/>
    <cellStyle name="Normal 3 26" xfId="1488"/>
    <cellStyle name="Normal 3 26 10" xfId="1489"/>
    <cellStyle name="Normal 3 26 11" xfId="1490"/>
    <cellStyle name="Normal 3 26 12" xfId="1491"/>
    <cellStyle name="Normal 3 26 13" xfId="1492"/>
    <cellStyle name="Normal 3 26 14" xfId="1493"/>
    <cellStyle name="Normal 3 26 15" xfId="1494"/>
    <cellStyle name="Normal 3 26 16" xfId="1495"/>
    <cellStyle name="Normal 3 26 17" xfId="1496"/>
    <cellStyle name="Normal 3 26 18" xfId="1497"/>
    <cellStyle name="Normal 3 26 19" xfId="1498"/>
    <cellStyle name="Normal 3 26 2" xfId="1499"/>
    <cellStyle name="Normal 3 26 20" xfId="1500"/>
    <cellStyle name="Normal 3 26 21" xfId="1501"/>
    <cellStyle name="Normal 3 26 22" xfId="1502"/>
    <cellStyle name="Normal 3 26 23" xfId="1503"/>
    <cellStyle name="Normal 3 26 3" xfId="1504"/>
    <cellStyle name="Normal 3 26 4" xfId="1505"/>
    <cellStyle name="Normal 3 26 5" xfId="1506"/>
    <cellStyle name="Normal 3 26 6" xfId="1507"/>
    <cellStyle name="Normal 3 26 7" xfId="1508"/>
    <cellStyle name="Normal 3 26 8" xfId="1509"/>
    <cellStyle name="Normal 3 26 9" xfId="1510"/>
    <cellStyle name="Normal 3 27" xfId="1511"/>
    <cellStyle name="Normal 3 27 10" xfId="1512"/>
    <cellStyle name="Normal 3 27 11" xfId="1513"/>
    <cellStyle name="Normal 3 27 12" xfId="1514"/>
    <cellStyle name="Normal 3 27 13" xfId="1515"/>
    <cellStyle name="Normal 3 27 14" xfId="1516"/>
    <cellStyle name="Normal 3 27 15" xfId="1517"/>
    <cellStyle name="Normal 3 27 16" xfId="1518"/>
    <cellStyle name="Normal 3 27 17" xfId="1519"/>
    <cellStyle name="Normal 3 27 18" xfId="1520"/>
    <cellStyle name="Normal 3 27 19" xfId="1521"/>
    <cellStyle name="Normal 3 27 2" xfId="1522"/>
    <cellStyle name="Normal 3 27 20" xfId="1523"/>
    <cellStyle name="Normal 3 27 21" xfId="1524"/>
    <cellStyle name="Normal 3 27 22" xfId="1525"/>
    <cellStyle name="Normal 3 27 23" xfId="1526"/>
    <cellStyle name="Normal 3 27 3" xfId="1527"/>
    <cellStyle name="Normal 3 27 4" xfId="1528"/>
    <cellStyle name="Normal 3 27 5" xfId="1529"/>
    <cellStyle name="Normal 3 27 6" xfId="1530"/>
    <cellStyle name="Normal 3 27 7" xfId="1531"/>
    <cellStyle name="Normal 3 27 8" xfId="1532"/>
    <cellStyle name="Normal 3 27 9" xfId="1533"/>
    <cellStyle name="Normal 3 28" xfId="1534"/>
    <cellStyle name="Normal 3 28 10" xfId="1535"/>
    <cellStyle name="Normal 3 28 11" xfId="1536"/>
    <cellStyle name="Normal 3 28 12" xfId="1537"/>
    <cellStyle name="Normal 3 28 13" xfId="1538"/>
    <cellStyle name="Normal 3 28 14" xfId="1539"/>
    <cellStyle name="Normal 3 28 15" xfId="1540"/>
    <cellStyle name="Normal 3 28 16" xfId="1541"/>
    <cellStyle name="Normal 3 28 17" xfId="1542"/>
    <cellStyle name="Normal 3 28 18" xfId="1543"/>
    <cellStyle name="Normal 3 28 19" xfId="1544"/>
    <cellStyle name="Normal 3 28 2" xfId="1545"/>
    <cellStyle name="Normal 3 28 20" xfId="1546"/>
    <cellStyle name="Normal 3 28 21" xfId="1547"/>
    <cellStyle name="Normal 3 28 22" xfId="1548"/>
    <cellStyle name="Normal 3 28 23" xfId="1549"/>
    <cellStyle name="Normal 3 28 3" xfId="1550"/>
    <cellStyle name="Normal 3 28 4" xfId="1551"/>
    <cellStyle name="Normal 3 28 5" xfId="1552"/>
    <cellStyle name="Normal 3 28 6" xfId="1553"/>
    <cellStyle name="Normal 3 28 7" xfId="1554"/>
    <cellStyle name="Normal 3 28 8" xfId="1555"/>
    <cellStyle name="Normal 3 28 9" xfId="1556"/>
    <cellStyle name="Normal 3 29" xfId="1557"/>
    <cellStyle name="Normal 3 29 10" xfId="1558"/>
    <cellStyle name="Normal 3 29 11" xfId="1559"/>
    <cellStyle name="Normal 3 29 12" xfId="1560"/>
    <cellStyle name="Normal 3 29 13" xfId="1561"/>
    <cellStyle name="Normal 3 29 14" xfId="1562"/>
    <cellStyle name="Normal 3 29 15" xfId="1563"/>
    <cellStyle name="Normal 3 29 16" xfId="1564"/>
    <cellStyle name="Normal 3 29 17" xfId="1565"/>
    <cellStyle name="Normal 3 29 18" xfId="1566"/>
    <cellStyle name="Normal 3 29 19" xfId="1567"/>
    <cellStyle name="Normal 3 29 2" xfId="1568"/>
    <cellStyle name="Normal 3 29 20" xfId="1569"/>
    <cellStyle name="Normal 3 29 21" xfId="1570"/>
    <cellStyle name="Normal 3 29 22" xfId="1571"/>
    <cellStyle name="Normal 3 29 23" xfId="1572"/>
    <cellStyle name="Normal 3 29 3" xfId="1573"/>
    <cellStyle name="Normal 3 29 4" xfId="1574"/>
    <cellStyle name="Normal 3 29 5" xfId="1575"/>
    <cellStyle name="Normal 3 29 6" xfId="1576"/>
    <cellStyle name="Normal 3 29 7" xfId="1577"/>
    <cellStyle name="Normal 3 29 8" xfId="1578"/>
    <cellStyle name="Normal 3 29 9" xfId="1579"/>
    <cellStyle name="Normal 3 3" xfId="1580"/>
    <cellStyle name="Normal 3 3 10" xfId="1581"/>
    <cellStyle name="Normal 3 3 11" xfId="1582"/>
    <cellStyle name="Normal 3 3 12" xfId="1583"/>
    <cellStyle name="Normal 3 3 13" xfId="1584"/>
    <cellStyle name="Normal 3 3 14" xfId="1585"/>
    <cellStyle name="Normal 3 3 15" xfId="1586"/>
    <cellStyle name="Normal 3 3 16" xfId="1587"/>
    <cellStyle name="Normal 3 3 17" xfId="1588"/>
    <cellStyle name="Normal 3 3 18" xfId="1589"/>
    <cellStyle name="Normal 3 3 19" xfId="1590"/>
    <cellStyle name="Normal 3 3 2" xfId="1591"/>
    <cellStyle name="Normal 3 3 20" xfId="1592"/>
    <cellStyle name="Normal 3 3 21" xfId="1593"/>
    <cellStyle name="Normal 3 3 22" xfId="1594"/>
    <cellStyle name="Normal 3 3 23" xfId="1595"/>
    <cellStyle name="Normal 3 3 3" xfId="1596"/>
    <cellStyle name="Normal 3 3 4" xfId="1597"/>
    <cellStyle name="Normal 3 3 5" xfId="1598"/>
    <cellStyle name="Normal 3 3 6" xfId="1599"/>
    <cellStyle name="Normal 3 3 7" xfId="1600"/>
    <cellStyle name="Normal 3 3 8" xfId="1601"/>
    <cellStyle name="Normal 3 3 9" xfId="1602"/>
    <cellStyle name="Normal 3 30" xfId="1603"/>
    <cellStyle name="Normal 3 30 10" xfId="1604"/>
    <cellStyle name="Normal 3 30 11" xfId="1605"/>
    <cellStyle name="Normal 3 30 12" xfId="1606"/>
    <cellStyle name="Normal 3 30 13" xfId="1607"/>
    <cellStyle name="Normal 3 30 14" xfId="1608"/>
    <cellStyle name="Normal 3 30 15" xfId="1609"/>
    <cellStyle name="Normal 3 30 16" xfId="1610"/>
    <cellStyle name="Normal 3 30 17" xfId="1611"/>
    <cellStyle name="Normal 3 30 18" xfId="1612"/>
    <cellStyle name="Normal 3 30 19" xfId="1613"/>
    <cellStyle name="Normal 3 30 2" xfId="1614"/>
    <cellStyle name="Normal 3 30 20" xfId="1615"/>
    <cellStyle name="Normal 3 30 21" xfId="1616"/>
    <cellStyle name="Normal 3 30 22" xfId="1617"/>
    <cellStyle name="Normal 3 30 23" xfId="1618"/>
    <cellStyle name="Normal 3 30 3" xfId="1619"/>
    <cellStyle name="Normal 3 30 4" xfId="1620"/>
    <cellStyle name="Normal 3 30 5" xfId="1621"/>
    <cellStyle name="Normal 3 30 6" xfId="1622"/>
    <cellStyle name="Normal 3 30 7" xfId="1623"/>
    <cellStyle name="Normal 3 30 8" xfId="1624"/>
    <cellStyle name="Normal 3 30 9" xfId="1625"/>
    <cellStyle name="Normal 3 31" xfId="1626"/>
    <cellStyle name="Normal 3 31 10" xfId="1627"/>
    <cellStyle name="Normal 3 31 11" xfId="1628"/>
    <cellStyle name="Normal 3 31 12" xfId="1629"/>
    <cellStyle name="Normal 3 31 13" xfId="1630"/>
    <cellStyle name="Normal 3 31 14" xfId="1631"/>
    <cellStyle name="Normal 3 31 15" xfId="1632"/>
    <cellStyle name="Normal 3 31 16" xfId="1633"/>
    <cellStyle name="Normal 3 31 17" xfId="1634"/>
    <cellStyle name="Normal 3 31 18" xfId="1635"/>
    <cellStyle name="Normal 3 31 19" xfId="1636"/>
    <cellStyle name="Normal 3 31 2" xfId="1637"/>
    <cellStyle name="Normal 3 31 20" xfId="1638"/>
    <cellStyle name="Normal 3 31 21" xfId="1639"/>
    <cellStyle name="Normal 3 31 22" xfId="1640"/>
    <cellStyle name="Normal 3 31 23" xfId="1641"/>
    <cellStyle name="Normal 3 31 3" xfId="1642"/>
    <cellStyle name="Normal 3 31 4" xfId="1643"/>
    <cellStyle name="Normal 3 31 5" xfId="1644"/>
    <cellStyle name="Normal 3 31 6" xfId="1645"/>
    <cellStyle name="Normal 3 31 7" xfId="1646"/>
    <cellStyle name="Normal 3 31 8" xfId="1647"/>
    <cellStyle name="Normal 3 31 9" xfId="1648"/>
    <cellStyle name="Normal 3 32" xfId="1649"/>
    <cellStyle name="Normal 3 32 10" xfId="1650"/>
    <cellStyle name="Normal 3 32 11" xfId="1651"/>
    <cellStyle name="Normal 3 32 12" xfId="1652"/>
    <cellStyle name="Normal 3 32 13" xfId="1653"/>
    <cellStyle name="Normal 3 32 14" xfId="1654"/>
    <cellStyle name="Normal 3 32 15" xfId="1655"/>
    <cellStyle name="Normal 3 32 16" xfId="1656"/>
    <cellStyle name="Normal 3 32 17" xfId="1657"/>
    <cellStyle name="Normal 3 32 18" xfId="1658"/>
    <cellStyle name="Normal 3 32 19" xfId="1659"/>
    <cellStyle name="Normal 3 32 2" xfId="1660"/>
    <cellStyle name="Normal 3 32 20" xfId="1661"/>
    <cellStyle name="Normal 3 32 21" xfId="1662"/>
    <cellStyle name="Normal 3 32 22" xfId="1663"/>
    <cellStyle name="Normal 3 32 23" xfId="1664"/>
    <cellStyle name="Normal 3 32 3" xfId="1665"/>
    <cellStyle name="Normal 3 32 4" xfId="1666"/>
    <cellStyle name="Normal 3 32 5" xfId="1667"/>
    <cellStyle name="Normal 3 32 6" xfId="1668"/>
    <cellStyle name="Normal 3 32 7" xfId="1669"/>
    <cellStyle name="Normal 3 32 8" xfId="1670"/>
    <cellStyle name="Normal 3 32 9" xfId="1671"/>
    <cellStyle name="Normal 3 33" xfId="1672"/>
    <cellStyle name="Normal 3 33 10" xfId="1673"/>
    <cellStyle name="Normal 3 33 11" xfId="1674"/>
    <cellStyle name="Normal 3 33 12" xfId="1675"/>
    <cellStyle name="Normal 3 33 13" xfId="1676"/>
    <cellStyle name="Normal 3 33 14" xfId="1677"/>
    <cellStyle name="Normal 3 33 15" xfId="1678"/>
    <cellStyle name="Normal 3 33 16" xfId="1679"/>
    <cellStyle name="Normal 3 33 17" xfId="1680"/>
    <cellStyle name="Normal 3 33 18" xfId="1681"/>
    <cellStyle name="Normal 3 33 19" xfId="1682"/>
    <cellStyle name="Normal 3 33 2" xfId="1683"/>
    <cellStyle name="Normal 3 33 20" xfId="1684"/>
    <cellStyle name="Normal 3 33 21" xfId="1685"/>
    <cellStyle name="Normal 3 33 22" xfId="1686"/>
    <cellStyle name="Normal 3 33 23" xfId="1687"/>
    <cellStyle name="Normal 3 33 3" xfId="1688"/>
    <cellStyle name="Normal 3 33 4" xfId="1689"/>
    <cellStyle name="Normal 3 33 5" xfId="1690"/>
    <cellStyle name="Normal 3 33 6" xfId="1691"/>
    <cellStyle name="Normal 3 33 7" xfId="1692"/>
    <cellStyle name="Normal 3 33 8" xfId="1693"/>
    <cellStyle name="Normal 3 33 9" xfId="1694"/>
    <cellStyle name="Normal 3 34" xfId="1695"/>
    <cellStyle name="Normal 3 35" xfId="1696"/>
    <cellStyle name="Normal 3 36" xfId="1697"/>
    <cellStyle name="Normal 3 37" xfId="1698"/>
    <cellStyle name="Normal 3 38" xfId="1699"/>
    <cellStyle name="Normal 3 39" xfId="1700"/>
    <cellStyle name="Normal 3 4" xfId="1701"/>
    <cellStyle name="Normal 3 4 10" xfId="1702"/>
    <cellStyle name="Normal 3 4 11" xfId="1703"/>
    <cellStyle name="Normal 3 4 12" xfId="1704"/>
    <cellStyle name="Normal 3 4 13" xfId="1705"/>
    <cellStyle name="Normal 3 4 14" xfId="1706"/>
    <cellStyle name="Normal 3 4 15" xfId="1707"/>
    <cellStyle name="Normal 3 4 16" xfId="1708"/>
    <cellStyle name="Normal 3 4 17" xfId="1709"/>
    <cellStyle name="Normal 3 4 18" xfId="1710"/>
    <cellStyle name="Normal 3 4 19" xfId="1711"/>
    <cellStyle name="Normal 3 4 2" xfId="1712"/>
    <cellStyle name="Normal 3 4 20" xfId="1713"/>
    <cellStyle name="Normal 3 4 21" xfId="1714"/>
    <cellStyle name="Normal 3 4 22" xfId="1715"/>
    <cellStyle name="Normal 3 4 23" xfId="1716"/>
    <cellStyle name="Normal 3 4 3" xfId="1717"/>
    <cellStyle name="Normal 3 4 4" xfId="1718"/>
    <cellStyle name="Normal 3 4 5" xfId="1719"/>
    <cellStyle name="Normal 3 4 6" xfId="1720"/>
    <cellStyle name="Normal 3 4 7" xfId="1721"/>
    <cellStyle name="Normal 3 4 8" xfId="1722"/>
    <cellStyle name="Normal 3 4 9" xfId="1723"/>
    <cellStyle name="Normal 3 40" xfId="1724"/>
    <cellStyle name="Normal 3 41" xfId="1725"/>
    <cellStyle name="Normal 3 42" xfId="1726"/>
    <cellStyle name="Normal 3 43" xfId="1727"/>
    <cellStyle name="Normal 3 44" xfId="1728"/>
    <cellStyle name="Normal 3 45" xfId="1729"/>
    <cellStyle name="Normal 3 46" xfId="1730"/>
    <cellStyle name="Normal 3 47" xfId="1731"/>
    <cellStyle name="Normal 3 48" xfId="1732"/>
    <cellStyle name="Normal 3 49" xfId="1733"/>
    <cellStyle name="Normal 3 5" xfId="1734"/>
    <cellStyle name="Normal 3 5 10" xfId="1735"/>
    <cellStyle name="Normal 3 5 11" xfId="1736"/>
    <cellStyle name="Normal 3 5 12" xfId="1737"/>
    <cellStyle name="Normal 3 5 13" xfId="1738"/>
    <cellStyle name="Normal 3 5 14" xfId="1739"/>
    <cellStyle name="Normal 3 5 15" xfId="1740"/>
    <cellStyle name="Normal 3 5 16" xfId="1741"/>
    <cellStyle name="Normal 3 5 17" xfId="1742"/>
    <cellStyle name="Normal 3 5 18" xfId="1743"/>
    <cellStyle name="Normal 3 5 19" xfId="1744"/>
    <cellStyle name="Normal 3 5 2" xfId="1745"/>
    <cellStyle name="Normal 3 5 20" xfId="1746"/>
    <cellStyle name="Normal 3 5 21" xfId="1747"/>
    <cellStyle name="Normal 3 5 22" xfId="1748"/>
    <cellStyle name="Normal 3 5 23" xfId="1749"/>
    <cellStyle name="Normal 3 5 3" xfId="1750"/>
    <cellStyle name="Normal 3 5 4" xfId="1751"/>
    <cellStyle name="Normal 3 5 5" xfId="1752"/>
    <cellStyle name="Normal 3 5 6" xfId="1753"/>
    <cellStyle name="Normal 3 5 7" xfId="1754"/>
    <cellStyle name="Normal 3 5 8" xfId="1755"/>
    <cellStyle name="Normal 3 5 9" xfId="1756"/>
    <cellStyle name="Normal 3 50" xfId="1757"/>
    <cellStyle name="Normal 3 51" xfId="1758"/>
    <cellStyle name="Normal 3 52" xfId="1759"/>
    <cellStyle name="Normal 3 53" xfId="1760"/>
    <cellStyle name="Normal 3 54" xfId="1761"/>
    <cellStyle name="Normal 3 55" xfId="1762"/>
    <cellStyle name="Normal 3 56" xfId="1763"/>
    <cellStyle name="Normal 3 57" xfId="1764"/>
    <cellStyle name="Normal 3 58" xfId="1765"/>
    <cellStyle name="Normal 3 59" xfId="1766"/>
    <cellStyle name="Normal 3 6" xfId="1767"/>
    <cellStyle name="Normal 3 6 10" xfId="1768"/>
    <cellStyle name="Normal 3 6 11" xfId="1769"/>
    <cellStyle name="Normal 3 6 12" xfId="1770"/>
    <cellStyle name="Normal 3 6 13" xfId="1771"/>
    <cellStyle name="Normal 3 6 14" xfId="1772"/>
    <cellStyle name="Normal 3 6 15" xfId="1773"/>
    <cellStyle name="Normal 3 6 16" xfId="1774"/>
    <cellStyle name="Normal 3 6 17" xfId="1775"/>
    <cellStyle name="Normal 3 6 18" xfId="1776"/>
    <cellStyle name="Normal 3 6 19" xfId="1777"/>
    <cellStyle name="Normal 3 6 2" xfId="1778"/>
    <cellStyle name="Normal 3 6 20" xfId="1779"/>
    <cellStyle name="Normal 3 6 21" xfId="1780"/>
    <cellStyle name="Normal 3 6 22" xfId="1781"/>
    <cellStyle name="Normal 3 6 23" xfId="1782"/>
    <cellStyle name="Normal 3 6 3" xfId="1783"/>
    <cellStyle name="Normal 3 6 4" xfId="1784"/>
    <cellStyle name="Normal 3 6 5" xfId="1785"/>
    <cellStyle name="Normal 3 6 6" xfId="1786"/>
    <cellStyle name="Normal 3 6 7" xfId="1787"/>
    <cellStyle name="Normal 3 6 8" xfId="1788"/>
    <cellStyle name="Normal 3 6 9" xfId="1789"/>
    <cellStyle name="Normal 3 60" xfId="1790"/>
    <cellStyle name="Normal 3 61" xfId="1791"/>
    <cellStyle name="Normal 3 62" xfId="1792"/>
    <cellStyle name="Normal 3 63" xfId="1793"/>
    <cellStyle name="Normal 3 64" xfId="1794"/>
    <cellStyle name="Normal 3 65" xfId="1795"/>
    <cellStyle name="Normal 3 7" xfId="1796"/>
    <cellStyle name="Normal 3 7 10" xfId="1797"/>
    <cellStyle name="Normal 3 7 11" xfId="1798"/>
    <cellStyle name="Normal 3 7 12" xfId="1799"/>
    <cellStyle name="Normal 3 7 13" xfId="1800"/>
    <cellStyle name="Normal 3 7 14" xfId="1801"/>
    <cellStyle name="Normal 3 7 15" xfId="1802"/>
    <cellStyle name="Normal 3 7 16" xfId="1803"/>
    <cellStyle name="Normal 3 7 17" xfId="1804"/>
    <cellStyle name="Normal 3 7 18" xfId="1805"/>
    <cellStyle name="Normal 3 7 19" xfId="1806"/>
    <cellStyle name="Normal 3 7 2" xfId="1807"/>
    <cellStyle name="Normal 3 7 20" xfId="1808"/>
    <cellStyle name="Normal 3 7 21" xfId="1809"/>
    <cellStyle name="Normal 3 7 22" xfId="1810"/>
    <cellStyle name="Normal 3 7 23" xfId="1811"/>
    <cellStyle name="Normal 3 7 3" xfId="1812"/>
    <cellStyle name="Normal 3 7 4" xfId="1813"/>
    <cellStyle name="Normal 3 7 5" xfId="1814"/>
    <cellStyle name="Normal 3 7 6" xfId="1815"/>
    <cellStyle name="Normal 3 7 7" xfId="1816"/>
    <cellStyle name="Normal 3 7 8" xfId="1817"/>
    <cellStyle name="Normal 3 7 9" xfId="1818"/>
    <cellStyle name="Normal 3 8" xfId="1819"/>
    <cellStyle name="Normal 3 8 10" xfId="1820"/>
    <cellStyle name="Normal 3 8 11" xfId="1821"/>
    <cellStyle name="Normal 3 8 12" xfId="1822"/>
    <cellStyle name="Normal 3 8 13" xfId="1823"/>
    <cellStyle name="Normal 3 8 14" xfId="1824"/>
    <cellStyle name="Normal 3 8 15" xfId="1825"/>
    <cellStyle name="Normal 3 8 16" xfId="1826"/>
    <cellStyle name="Normal 3 8 17" xfId="1827"/>
    <cellStyle name="Normal 3 8 18" xfId="1828"/>
    <cellStyle name="Normal 3 8 19" xfId="1829"/>
    <cellStyle name="Normal 3 8 2" xfId="1830"/>
    <cellStyle name="Normal 3 8 20" xfId="1831"/>
    <cellStyle name="Normal 3 8 21" xfId="1832"/>
    <cellStyle name="Normal 3 8 22" xfId="1833"/>
    <cellStyle name="Normal 3 8 23" xfId="1834"/>
    <cellStyle name="Normal 3 8 3" xfId="1835"/>
    <cellStyle name="Normal 3 8 4" xfId="1836"/>
    <cellStyle name="Normal 3 8 5" xfId="1837"/>
    <cellStyle name="Normal 3 8 6" xfId="1838"/>
    <cellStyle name="Normal 3 8 7" xfId="1839"/>
    <cellStyle name="Normal 3 8 8" xfId="1840"/>
    <cellStyle name="Normal 3 8 9" xfId="1841"/>
    <cellStyle name="Normal 3 9" xfId="1842"/>
    <cellStyle name="Normal 3 9 10" xfId="1843"/>
    <cellStyle name="Normal 3 9 11" xfId="1844"/>
    <cellStyle name="Normal 3 9 12" xfId="1845"/>
    <cellStyle name="Normal 3 9 13" xfId="1846"/>
    <cellStyle name="Normal 3 9 14" xfId="1847"/>
    <cellStyle name="Normal 3 9 15" xfId="1848"/>
    <cellStyle name="Normal 3 9 16" xfId="1849"/>
    <cellStyle name="Normal 3 9 17" xfId="1850"/>
    <cellStyle name="Normal 3 9 18" xfId="1851"/>
    <cellStyle name="Normal 3 9 19" xfId="1852"/>
    <cellStyle name="Normal 3 9 2" xfId="1853"/>
    <cellStyle name="Normal 3 9 20" xfId="1854"/>
    <cellStyle name="Normal 3 9 21" xfId="1855"/>
    <cellStyle name="Normal 3 9 22" xfId="1856"/>
    <cellStyle name="Normal 3 9 23" xfId="1857"/>
    <cellStyle name="Normal 3 9 3" xfId="1858"/>
    <cellStyle name="Normal 3 9 4" xfId="1859"/>
    <cellStyle name="Normal 3 9 5" xfId="1860"/>
    <cellStyle name="Normal 3 9 6" xfId="1861"/>
    <cellStyle name="Normal 3 9 7" xfId="1862"/>
    <cellStyle name="Normal 3 9 8" xfId="1863"/>
    <cellStyle name="Normal 3 9 9" xfId="1864"/>
    <cellStyle name="Normal 4" xfId="1865"/>
    <cellStyle name="Normal 4 2" xfId="1866"/>
    <cellStyle name="Normal 4_2011 Planning Templates_Incentive 3-14-2011 (2)" xfId="2297"/>
    <cellStyle name="Normal 47" xfId="1867"/>
    <cellStyle name="Normal 5" xfId="1868"/>
    <cellStyle name="Normal 5 10" xfId="1869"/>
    <cellStyle name="Normal 5 11" xfId="1870"/>
    <cellStyle name="Normal 5 12" xfId="1871"/>
    <cellStyle name="Normal 5 13" xfId="1872"/>
    <cellStyle name="Normal 5 14" xfId="1873"/>
    <cellStyle name="Normal 5 15" xfId="1874"/>
    <cellStyle name="Normal 5 16" xfId="1875"/>
    <cellStyle name="Normal 5 17" xfId="1876"/>
    <cellStyle name="Normal 5 18" xfId="1877"/>
    <cellStyle name="Normal 5 19" xfId="1878"/>
    <cellStyle name="Normal 5 2" xfId="1879"/>
    <cellStyle name="Normal 5 2 10" xfId="1880"/>
    <cellStyle name="Normal 5 2 11" xfId="1881"/>
    <cellStyle name="Normal 5 2 12" xfId="1882"/>
    <cellStyle name="Normal 5 2 13" xfId="1883"/>
    <cellStyle name="Normal 5 2 14" xfId="1884"/>
    <cellStyle name="Normal 5 2 15" xfId="1885"/>
    <cellStyle name="Normal 5 2 16" xfId="1886"/>
    <cellStyle name="Normal 5 2 17" xfId="1887"/>
    <cellStyle name="Normal 5 2 18" xfId="1888"/>
    <cellStyle name="Normal 5 2 19" xfId="1889"/>
    <cellStyle name="Normal 5 2 2" xfId="1890"/>
    <cellStyle name="Normal 5 2 20" xfId="1891"/>
    <cellStyle name="Normal 5 2 21" xfId="1892"/>
    <cellStyle name="Normal 5 2 22" xfId="1893"/>
    <cellStyle name="Normal 5 2 23" xfId="1894"/>
    <cellStyle name="Normal 5 2 3" xfId="1895"/>
    <cellStyle name="Normal 5 2 4" xfId="1896"/>
    <cellStyle name="Normal 5 2 5" xfId="1897"/>
    <cellStyle name="Normal 5 2 6" xfId="1898"/>
    <cellStyle name="Normal 5 2 7" xfId="1899"/>
    <cellStyle name="Normal 5 2 8" xfId="1900"/>
    <cellStyle name="Normal 5 2 9" xfId="1901"/>
    <cellStyle name="Normal 5 20" xfId="1902"/>
    <cellStyle name="Normal 5 21" xfId="1903"/>
    <cellStyle name="Normal 5 22" xfId="1904"/>
    <cellStyle name="Normal 5 23" xfId="1905"/>
    <cellStyle name="Normal 5 24" xfId="1906"/>
    <cellStyle name="Normal 5 3" xfId="1907"/>
    <cellStyle name="Normal 5 4" xfId="1908"/>
    <cellStyle name="Normal 5 5" xfId="1909"/>
    <cellStyle name="Normal 5 6" xfId="1910"/>
    <cellStyle name="Normal 5 7" xfId="1911"/>
    <cellStyle name="Normal 5 8" xfId="1912"/>
    <cellStyle name="Normal 5 9" xfId="1913"/>
    <cellStyle name="Normal 5_EE Incentives Budget 2010-2012" xfId="2298"/>
    <cellStyle name="Normal 50" xfId="1914"/>
    <cellStyle name="Normal 53" xfId="1915"/>
    <cellStyle name="Normal 56" xfId="1916"/>
    <cellStyle name="Normal 59" xfId="1917"/>
    <cellStyle name="Normal 6" xfId="1918"/>
    <cellStyle name="Normal 62" xfId="1919"/>
    <cellStyle name="Normal 7" xfId="1920"/>
    <cellStyle name="Normal 7 10" xfId="1921"/>
    <cellStyle name="Normal 7 11" xfId="1922"/>
    <cellStyle name="Normal 7 12" xfId="1923"/>
    <cellStyle name="Normal 7 13" xfId="1924"/>
    <cellStyle name="Normal 7 14" xfId="1925"/>
    <cellStyle name="Normal 7 15" xfId="1926"/>
    <cellStyle name="Normal 7 16" xfId="1927"/>
    <cellStyle name="Normal 7 17" xfId="1928"/>
    <cellStyle name="Normal 7 18" xfId="1929"/>
    <cellStyle name="Normal 7 19" xfId="1930"/>
    <cellStyle name="Normal 7 2" xfId="1931"/>
    <cellStyle name="Normal 7 2 10" xfId="1932"/>
    <cellStyle name="Normal 7 2 11" xfId="1933"/>
    <cellStyle name="Normal 7 2 12" xfId="1934"/>
    <cellStyle name="Normal 7 2 13" xfId="1935"/>
    <cellStyle name="Normal 7 2 14" xfId="1936"/>
    <cellStyle name="Normal 7 2 15" xfId="1937"/>
    <cellStyle name="Normal 7 2 16" xfId="1938"/>
    <cellStyle name="Normal 7 2 17" xfId="1939"/>
    <cellStyle name="Normal 7 2 18" xfId="1940"/>
    <cellStyle name="Normal 7 2 19" xfId="1941"/>
    <cellStyle name="Normal 7 2 2" xfId="1942"/>
    <cellStyle name="Normal 7 2 20" xfId="1943"/>
    <cellStyle name="Normal 7 2 21" xfId="1944"/>
    <cellStyle name="Normal 7 2 22" xfId="1945"/>
    <cellStyle name="Normal 7 2 23" xfId="1946"/>
    <cellStyle name="Normal 7 2 3" xfId="1947"/>
    <cellStyle name="Normal 7 2 4" xfId="1948"/>
    <cellStyle name="Normal 7 2 5" xfId="1949"/>
    <cellStyle name="Normal 7 2 6" xfId="1950"/>
    <cellStyle name="Normal 7 2 7" xfId="1951"/>
    <cellStyle name="Normal 7 2 8" xfId="1952"/>
    <cellStyle name="Normal 7 2 9" xfId="1953"/>
    <cellStyle name="Normal 7 20" xfId="1954"/>
    <cellStyle name="Normal 7 21" xfId="1955"/>
    <cellStyle name="Normal 7 22" xfId="1956"/>
    <cellStyle name="Normal 7 23" xfId="1957"/>
    <cellStyle name="Normal 7 24" xfId="1958"/>
    <cellStyle name="Normal 7 3" xfId="1959"/>
    <cellStyle name="Normal 7 4" xfId="1960"/>
    <cellStyle name="Normal 7 5" xfId="1961"/>
    <cellStyle name="Normal 7 6" xfId="1962"/>
    <cellStyle name="Normal 7 7" xfId="1963"/>
    <cellStyle name="Normal 7 8" xfId="1964"/>
    <cellStyle name="Normal 7 9" xfId="1965"/>
    <cellStyle name="Normal 8" xfId="1966"/>
    <cellStyle name="Normal 9" xfId="1967"/>
    <cellStyle name="Normal_Attachment 5A - Program Budget Workbook Dec22" xfId="2"/>
    <cellStyle name="Normal_DRAFT_June1Filing_v05_zap041705" xfId="3"/>
    <cellStyle name="Note 2" xfId="1968"/>
    <cellStyle name="Note 3" xfId="2299"/>
    <cellStyle name="Note 4" xfId="2300"/>
    <cellStyle name="Note 5" xfId="2301"/>
    <cellStyle name="Note 6" xfId="2302"/>
    <cellStyle name="Note 7" xfId="2303"/>
    <cellStyle name="Output 2" xfId="1969"/>
    <cellStyle name="Output 3" xfId="2304"/>
    <cellStyle name="Output 4" xfId="2305"/>
    <cellStyle name="Output 5" xfId="2306"/>
    <cellStyle name="Output 6" xfId="2307"/>
    <cellStyle name="Output 7" xfId="2308"/>
    <cellStyle name="Percent [2]" xfId="1970"/>
    <cellStyle name="Percent [2] 2" xfId="2309"/>
    <cellStyle name="Percent [2] 3" xfId="2310"/>
    <cellStyle name="Percent 10" xfId="2311"/>
    <cellStyle name="Percent 11" xfId="2312"/>
    <cellStyle name="Percent 12" xfId="2313"/>
    <cellStyle name="Percent 13" xfId="2314"/>
    <cellStyle name="Percent 14" xfId="2315"/>
    <cellStyle name="Percent 15" xfId="2316"/>
    <cellStyle name="Percent 16" xfId="2317"/>
    <cellStyle name="Percent 17" xfId="2318"/>
    <cellStyle name="Percent 18" xfId="2319"/>
    <cellStyle name="Percent 19" xfId="2320"/>
    <cellStyle name="Percent 2" xfId="1971"/>
    <cellStyle name="Percent 2 2" xfId="1984"/>
    <cellStyle name="Percent 20" xfId="2321"/>
    <cellStyle name="Percent 21" xfId="2322"/>
    <cellStyle name="Percent 22" xfId="2323"/>
    <cellStyle name="Percent 23" xfId="2324"/>
    <cellStyle name="Percent 3" xfId="1972"/>
    <cellStyle name="Percent 3 2" xfId="1989"/>
    <cellStyle name="Percent 4" xfId="1973"/>
    <cellStyle name="Percent 5" xfId="1982"/>
    <cellStyle name="Percent 5 2" xfId="2325"/>
    <cellStyle name="Percent 6" xfId="2326"/>
    <cellStyle name="Percent 6 2" xfId="2327"/>
    <cellStyle name="Percent 7" xfId="2328"/>
    <cellStyle name="Percent 8" xfId="2329"/>
    <cellStyle name="Percent 9" xfId="2330"/>
    <cellStyle name="Percent2" xfId="2331"/>
    <cellStyle name="Red Text" xfId="2332"/>
    <cellStyle name="s]_x000d__x000a_spooler=no_x000d__x000a_LOAD=C:\CONTROL\VIRUSCAN\VSHWIN.EXE_x000d__x000a_run=_x000d__x000a_Beep=yes_x000d__x000a_NullPort=None_x000d__x000a_BorderWidth=3_x000d__x000a_CursorBlinkRate=530_x000d_" xfId="2333"/>
    <cellStyle name="SAPBEXaggData" xfId="2334"/>
    <cellStyle name="SAPBEXaggDataEmph" xfId="2335"/>
    <cellStyle name="SAPBEXaggExc1" xfId="2336"/>
    <cellStyle name="SAPBEXaggExc1Emph" xfId="2337"/>
    <cellStyle name="SAPBEXaggExc2" xfId="2338"/>
    <cellStyle name="SAPBEXaggExc2Emph" xfId="2339"/>
    <cellStyle name="SAPBEXaggItem" xfId="2340"/>
    <cellStyle name="SAPBEXaggItemX" xfId="2341"/>
    <cellStyle name="SAPBEXchaText" xfId="2342"/>
    <cellStyle name="SAPBEXchaText 2" xfId="2343"/>
    <cellStyle name="SAPBEXchaText_Budget Consolidation by Balancing Acct v1" xfId="2344"/>
    <cellStyle name="SAPBEXColoum_Header_SA" xfId="2345"/>
    <cellStyle name="SAPBEXexcBad7" xfId="2346"/>
    <cellStyle name="SAPBEXexcBad8" xfId="2347"/>
    <cellStyle name="SAPBEXexcBad9" xfId="2348"/>
    <cellStyle name="SAPBEXexcCritical4" xfId="2349"/>
    <cellStyle name="SAPBEXexcCritical5" xfId="2350"/>
    <cellStyle name="SAPBEXexcCritical6" xfId="2351"/>
    <cellStyle name="SAPBEXexcGood1" xfId="2352"/>
    <cellStyle name="SAPBEXexcGood2" xfId="2353"/>
    <cellStyle name="SAPBEXexcGood3" xfId="2354"/>
    <cellStyle name="SAPBEXfilterDrill" xfId="2355"/>
    <cellStyle name="SAPBEXfilterItem" xfId="2356"/>
    <cellStyle name="SAPBEXfilterText" xfId="2357"/>
    <cellStyle name="SAPBEXformats" xfId="2358"/>
    <cellStyle name="SAPBEXheaderData" xfId="2359"/>
    <cellStyle name="SAPBEXheaderItem" xfId="2360"/>
    <cellStyle name="SAPBEXheaderItem 2" xfId="2361"/>
    <cellStyle name="SAPBEXheaderItem_2010-2012 Program Workbook Completed_Incent_V2" xfId="2362"/>
    <cellStyle name="SAPBEXheaderText" xfId="2363"/>
    <cellStyle name="SAPBEXheaderText 2" xfId="2364"/>
    <cellStyle name="SAPBEXheaderText_2010-2012 Program Workbook Completed_Incent_V2" xfId="2365"/>
    <cellStyle name="SAPBEXHLevel0" xfId="2366"/>
    <cellStyle name="SAPBEXHLevel0 2" xfId="2367"/>
    <cellStyle name="SAPBEXHLevel0_2010-2012 Program Workbook Completed_Incent_V2" xfId="2368"/>
    <cellStyle name="SAPBEXHLevel0X" xfId="2369"/>
    <cellStyle name="SAPBEXHLevel0X 2" xfId="2370"/>
    <cellStyle name="SAPBEXHLevel0X 3" xfId="2371"/>
    <cellStyle name="SAPBEXHLevel0X_2010-2012 Program Workbook_Incent_FS" xfId="2372"/>
    <cellStyle name="SAPBEXHLevel1" xfId="2373"/>
    <cellStyle name="SAPBEXHLevel1X" xfId="2374"/>
    <cellStyle name="SAPBEXHLevel1X 2" xfId="2375"/>
    <cellStyle name="SAPBEXHLevel1X 3" xfId="2376"/>
    <cellStyle name="SAPBEXHLevel1X_2010-2012 Program Workbook_Incent_FS" xfId="2377"/>
    <cellStyle name="SAPBEXHLevel2" xfId="2378"/>
    <cellStyle name="SAPBEXHLevel2X" xfId="2379"/>
    <cellStyle name="SAPBEXHLevel2X 2" xfId="2380"/>
    <cellStyle name="SAPBEXHLevel2X 3" xfId="2381"/>
    <cellStyle name="SAPBEXHLevel2X_2010-2012 Program Workbook_Incent_FS" xfId="2382"/>
    <cellStyle name="SAPBEXHLevel3" xfId="2383"/>
    <cellStyle name="SAPBEXHLevel3X" xfId="2384"/>
    <cellStyle name="SAPBEXHLevel3X 2" xfId="2385"/>
    <cellStyle name="SAPBEXHLevel3X 3" xfId="2386"/>
    <cellStyle name="SAPBEXHLevel3X_2010-2012 Program Workbook_Incent_FS" xfId="2387"/>
    <cellStyle name="SAPBEXinputData" xfId="2388"/>
    <cellStyle name="SAPBEXinputData 2" xfId="2389"/>
    <cellStyle name="SAPBEXinputData 3" xfId="2390"/>
    <cellStyle name="SAPBEXinputData_2010-2012 Program Workbook_Incent_FS" xfId="2391"/>
    <cellStyle name="SAPBEXresData" xfId="2392"/>
    <cellStyle name="SAPBEXresDataEmph" xfId="2393"/>
    <cellStyle name="SAPBEXresExc1" xfId="2394"/>
    <cellStyle name="SAPBEXresExc1Emph" xfId="2395"/>
    <cellStyle name="SAPBEXresExc2" xfId="2396"/>
    <cellStyle name="SAPBEXresExc2Emph" xfId="2397"/>
    <cellStyle name="SAPBEXresItem" xfId="2398"/>
    <cellStyle name="SAPBEXresItemX" xfId="2399"/>
    <cellStyle name="SAPBEXRow_Headings_SA" xfId="2400"/>
    <cellStyle name="SAPBEXRowResults_SA" xfId="2401"/>
    <cellStyle name="SAPBEXstdData" xfId="2402"/>
    <cellStyle name="SAPBEXstdData 2" xfId="2403"/>
    <cellStyle name="SAPBEXstdData_13737 3p Contracts v3" xfId="2404"/>
    <cellStyle name="SAPBEXstdDataEmph" xfId="2405"/>
    <cellStyle name="SAPBEXstdExc1" xfId="2406"/>
    <cellStyle name="SAPBEXstdExc1Emph" xfId="2407"/>
    <cellStyle name="SAPBEXstdExc2" xfId="2408"/>
    <cellStyle name="SAPBEXstdExc2Emph" xfId="2409"/>
    <cellStyle name="SAPBEXstdItem" xfId="2410"/>
    <cellStyle name="SAPBEXstdItem 2" xfId="2411"/>
    <cellStyle name="SAPBEXstdItem_13737 3p Contracts v3" xfId="2412"/>
    <cellStyle name="SAPBEXstdItemX" xfId="2413"/>
    <cellStyle name="SAPBEXstdItemX 2" xfId="2414"/>
    <cellStyle name="SAPBEXstdItemX_Budget Consolidation by Balancing Acct v1" xfId="2415"/>
    <cellStyle name="SAPBEXsubData" xfId="2416"/>
    <cellStyle name="SAPBEXsubDataEmph" xfId="2417"/>
    <cellStyle name="SAPBEXsubExc1" xfId="2418"/>
    <cellStyle name="SAPBEXsubExc1Emph" xfId="2419"/>
    <cellStyle name="SAPBEXsubExc2" xfId="2420"/>
    <cellStyle name="SAPBEXsubExc2Emph" xfId="2421"/>
    <cellStyle name="SAPBEXsubItem" xfId="2422"/>
    <cellStyle name="SAPBEXtitle" xfId="2423"/>
    <cellStyle name="SAPBEXundefined" xfId="2424"/>
    <cellStyle name="Sched" xfId="2425"/>
    <cellStyle name="SEM-BPS-data" xfId="2426"/>
    <cellStyle name="SEM-BPS-head" xfId="2427"/>
    <cellStyle name="SEM-BPS-headdata" xfId="2428"/>
    <cellStyle name="SEM-BPS-headkey" xfId="2429"/>
    <cellStyle name="SEM-BPS-input-on" xfId="2430"/>
    <cellStyle name="SEM-BPS-key" xfId="2431"/>
    <cellStyle name="SEM-BPS-sub1" xfId="2432"/>
    <cellStyle name="SEM-BPS-sub2" xfId="2433"/>
    <cellStyle name="SEM-BPS-total" xfId="2434"/>
    <cellStyle name="Sheet Title" xfId="2435"/>
    <cellStyle name="small" xfId="2436"/>
    <cellStyle name="Style 1" xfId="2437"/>
    <cellStyle name="Style 2" xfId="2438"/>
    <cellStyle name="Style 26" xfId="1974"/>
    <cellStyle name="Style 28" xfId="2439"/>
    <cellStyle name="Style 3" xfId="2440"/>
    <cellStyle name="Style 35" xfId="2441"/>
    <cellStyle name="Style 36" xfId="2442"/>
    <cellStyle name="Text" xfId="2443"/>
    <cellStyle name="Thousand" xfId="2444"/>
    <cellStyle name="Thousands" xfId="2445"/>
    <cellStyle name="Title 2" xfId="1975"/>
    <cellStyle name="Title 3" xfId="2446"/>
    <cellStyle name="Title 4" xfId="2447"/>
    <cellStyle name="Title 5" xfId="2448"/>
    <cellStyle name="Title 6" xfId="2449"/>
    <cellStyle name="Title 7" xfId="2450"/>
    <cellStyle name="Total 2" xfId="1976"/>
    <cellStyle name="Total 3" xfId="2451"/>
    <cellStyle name="Total 4" xfId="2452"/>
    <cellStyle name="Total 5" xfId="2453"/>
    <cellStyle name="Total 6" xfId="2454"/>
    <cellStyle name="Total 7" xfId="2455"/>
    <cellStyle name="Unprot" xfId="1977"/>
    <cellStyle name="Unprot 2" xfId="2456"/>
    <cellStyle name="Unprot$" xfId="1978"/>
    <cellStyle name="Unprot_01 05 Reports" xfId="2457"/>
    <cellStyle name="Unprotect" xfId="1979"/>
    <cellStyle name="USD" xfId="2458"/>
    <cellStyle name="USD billion" xfId="2459"/>
    <cellStyle name="USD million" xfId="2460"/>
    <cellStyle name="USD thousand" xfId="2461"/>
    <cellStyle name="Warning Text 2" xfId="1980"/>
    <cellStyle name="Warning Text 3" xfId="2462"/>
    <cellStyle name="Warning Text 4" xfId="2463"/>
    <cellStyle name="Warning Text 5" xfId="2464"/>
    <cellStyle name="Warning Text 6" xfId="2465"/>
    <cellStyle name="Warning Text 7" xfId="2466"/>
    <cellStyle name="Year" xfId="2467"/>
    <cellStyle name="YrHeader" xfId="2468"/>
    <cellStyle name="敨瑥1渀欀" xfId="198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regrel/Documents%20and%20Settings/weberts/My%20Documents/TSWMISC/2006%20-%202008%20Plan/December%209%20Compliance%20Filing/HMG%20revised%20Total%20C&amp;S%20Savings%20HMG%20-%20Posted%20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eberts/My%20Documents/TSWMISC/2006%20-%202008%20Plan/December%209%20Compliance%20Filing/HMG%20revised%20Total%20C&amp;S%20Savings%20HMG%20-%20Posted%20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313\CEE\Documents%20and%20Settings\weberts\My%20Documents\TSWMISC\2006%20-%202008%20Plan\December%209%20Compliance%20Filing\HMG%20revised%20Total%20C&amp;S%20Savings%20HMG%20-%20Posted%20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rel/CaseSupportingDocs/EE_2013-2014_Portfolio/Nonrestricted%20Documents/2013-2014%20Testimony/Appendix%20E%20Tables_Final/Appendix%20E_2013-14%20EE%20Portfolio%20Tabl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10-2012\Programs\EnerNoc%20MBCx\Monthly%20Invoicing\2012\12%20December\Invoices\EneNOC_Monthly_Invoice_Report_-_12-30-2012%20MRSG%20F&amp;A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CREDADMN\7210_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regrel/DOCUME~1/deandaem/LOCALS~1/Temp/notesE1EF34/Documents%20and%20Settings/Saddam%20Hussain/Local%20Settings/Temp/Temporary%20Directory%201%20for%20March17.zip/CEE%20Tool%20Com%201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andaem/LOCALS~1/Temp/notesE1EF34/Documents%20and%20Settings/Saddam%20Hussain/Local%20Settings/Temp/Temporary%20Directory%201%20for%20March17.zip/CEE%20Tool%20Com%201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313\CEE\DOCUME~1\deandaem\LOCALS~1\Temp\notesE1EF34\Documents%20and%20Settings\Saddam%20Hussain\Local%20Settings\Temp\Temporary%20Directory%201%20for%20March17.zip\CEE%20Tool%20Com%201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tals-Goals"/>
      <sheetName val="Totals - by IOU"/>
      <sheetName val="Inputs"/>
      <sheetName val="Energy Summary"/>
      <sheetName val="Demand Summary"/>
      <sheetName val="Gas Summary"/>
      <sheetName val="Totals"/>
      <sheetName val="Energy Net Savings"/>
      <sheetName val="Demand Net Savings"/>
      <sheetName val="Gas Net Savings"/>
      <sheetName val="Begin"/>
      <sheetName val="Std 1"/>
      <sheetName val="Std 2"/>
      <sheetName val="Std 3"/>
      <sheetName val="Std 4"/>
      <sheetName val="Std 5"/>
      <sheetName val="Std 6"/>
      <sheetName val="Std 7"/>
      <sheetName val="Std 8"/>
      <sheetName val="Std 9"/>
      <sheetName val="Std 10"/>
      <sheetName val="Std 11"/>
      <sheetName val="Std 12"/>
      <sheetName val="Std 13"/>
      <sheetName val="Std 14"/>
      <sheetName val="Std 15"/>
      <sheetName val="Std 16"/>
      <sheetName val="Std 17"/>
      <sheetName val="Std 18"/>
      <sheetName val="Std 19"/>
      <sheetName val="Std 20"/>
      <sheetName val="Std 21"/>
      <sheetName val="Std B1"/>
      <sheetName val="Std B2"/>
      <sheetName val="Std B3"/>
      <sheetName val="Std B4"/>
      <sheetName val="Std B5"/>
      <sheetName val="Std B6"/>
      <sheetName val="Std B7"/>
      <sheetName val="Std B8"/>
      <sheetName val="Std B9"/>
      <sheetName val="Std B10"/>
      <sheetName val="Std B11"/>
      <sheetName val="Std B12"/>
      <sheetName val="Std B13"/>
      <sheetName val="Std B14"/>
      <sheetName val="End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tals-Goals"/>
      <sheetName val="Totals - by IOU"/>
      <sheetName val="Inputs"/>
      <sheetName val="Energy Summary"/>
      <sheetName val="Demand Summary"/>
      <sheetName val="Gas Summary"/>
      <sheetName val="Totals"/>
      <sheetName val="Energy Net Savings"/>
      <sheetName val="Demand Net Savings"/>
      <sheetName val="Gas Net Savings"/>
      <sheetName val="Begin"/>
      <sheetName val="Std 1"/>
      <sheetName val="Std 2"/>
      <sheetName val="Std 3"/>
      <sheetName val="Std 4"/>
      <sheetName val="Std 5"/>
      <sheetName val="Std 6"/>
      <sheetName val="Std 7"/>
      <sheetName val="Std 8"/>
      <sheetName val="Std 9"/>
      <sheetName val="Std 10"/>
      <sheetName val="Std 11"/>
      <sheetName val="Std 12"/>
      <sheetName val="Std 13"/>
      <sheetName val="Std 14"/>
      <sheetName val="Std 15"/>
      <sheetName val="Std 16"/>
      <sheetName val="Std 17"/>
      <sheetName val="Std 18"/>
      <sheetName val="Std 19"/>
      <sheetName val="Std 20"/>
      <sheetName val="Std 21"/>
      <sheetName val="Std B1"/>
      <sheetName val="Std B2"/>
      <sheetName val="Std B3"/>
      <sheetName val="Std B4"/>
      <sheetName val="Std B5"/>
      <sheetName val="Std B6"/>
      <sheetName val="Std B7"/>
      <sheetName val="Std B8"/>
      <sheetName val="Std B9"/>
      <sheetName val="Std B10"/>
      <sheetName val="Std B11"/>
      <sheetName val="Std B12"/>
      <sheetName val="Std B13"/>
      <sheetName val="Std B14"/>
      <sheetName val="End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otals-Goals"/>
      <sheetName val="Totals - by IOU"/>
      <sheetName val="Inputs"/>
      <sheetName val="Energy Summary"/>
      <sheetName val="Demand Summary"/>
      <sheetName val="Gas Summary"/>
      <sheetName val="Totals"/>
      <sheetName val="Energy Net Savings"/>
      <sheetName val="Demand Net Savings"/>
      <sheetName val="Gas Net Savings"/>
      <sheetName val="Begin"/>
      <sheetName val="Std 1"/>
      <sheetName val="Std 2"/>
      <sheetName val="Std 3"/>
      <sheetName val="Std 4"/>
      <sheetName val="Std 5"/>
      <sheetName val="Std 6"/>
      <sheetName val="Std 7"/>
      <sheetName val="Std 8"/>
      <sheetName val="Std 9"/>
      <sheetName val="Std 10"/>
      <sheetName val="Std 11"/>
      <sheetName val="Std 12"/>
      <sheetName val="Std 13"/>
      <sheetName val="Std 14"/>
      <sheetName val="Std 15"/>
      <sheetName val="Std 16"/>
      <sheetName val="Std 17"/>
      <sheetName val="Std 18"/>
      <sheetName val="Std 19"/>
      <sheetName val="Std 20"/>
      <sheetName val="Std 21"/>
      <sheetName val="Std B1"/>
      <sheetName val="Std B2"/>
      <sheetName val="Std B3"/>
      <sheetName val="Std B4"/>
      <sheetName val="Std B5"/>
      <sheetName val="Std B6"/>
      <sheetName val="Std B7"/>
      <sheetName val="Std B8"/>
      <sheetName val="Std B9"/>
      <sheetName val="Std B10"/>
      <sheetName val="Std B11"/>
      <sheetName val="Std B12"/>
      <sheetName val="Std B13"/>
      <sheetName val="Std B14"/>
      <sheetName val="End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able 1.1 - Annual Svgs"/>
      <sheetName val="Table 1.2 - Svgs by End Use"/>
      <sheetName val="Table 1.3 - Svgs by Mkt Sector"/>
      <sheetName val="Table 1.4a - Measure Groups"/>
      <sheetName val="Table 1.4 - Pgm Mea Grpg"/>
      <sheetName val="Table 1.5- Partnership Mea Gp"/>
      <sheetName val="Table 1.6-3rd Party Mea Gp"/>
      <sheetName val="Tables 1.7 &amp; 1.7a - TRC"/>
      <sheetName val="Tables 1.8 &amp; 1.8a - PAC"/>
      <sheetName val="Table 1.9 - Program List"/>
      <sheetName val="Tables 2.1 thru 2.3-Emissions"/>
      <sheetName val="Tables 2.4 &amp; 2.4a - GBI"/>
      <sheetName val="Table 3.1 -  2013-14 Cum Svgs"/>
      <sheetName val="Table 3.2  - 2006-14 Cum Svgs"/>
      <sheetName val="Table 3.3 2010-12 Lifecycle Svg"/>
      <sheetName val="Table 3.4 - 3P Pgms"/>
      <sheetName val="Table 3.5 - Partnerships"/>
      <sheetName val="Table 4.1 - Portfolio FILED"/>
      <sheetName val="Table 4.2 Budget FILED"/>
      <sheetName val="Table 5.1 - EM&amp;V Budget"/>
      <sheetName val="Table 6.1 - Bill Payer Impacts"/>
      <sheetName val="Table 6.1a-b - RatesRev "/>
      <sheetName val="Table 6.2(Rev) - FundingSource"/>
      <sheetName val="Table 7 - Table of Compliance"/>
      <sheetName val="Table 8 - Portolio_Potential"/>
      <sheetName val="Table 9 - Potential 2024"/>
      <sheetName val="Table 6.1 - Bill Payer Impa (2"/>
      <sheetName val="Table 6.1a-b - RatesRev  (2)"/>
      <sheetName val="Table 6.2(Rev) - FundingSou (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&amp;A"/>
      <sheetName val="T&amp;M"/>
      <sheetName val="Deemed &amp; Dir Install Perf Pymt"/>
      <sheetName val="Pipeline"/>
      <sheetName val="Reporting"/>
      <sheetName val="Attachments"/>
      <sheetName val="Dashboard"/>
      <sheetName val="Invoice Summary"/>
      <sheetName val="Monthly Subtotals"/>
      <sheetName val="Contract Summary"/>
      <sheetName val="Market Segments"/>
      <sheetName val="Cities By Division"/>
      <sheetName val="ReportFormat"/>
      <sheetName val="EneNOC_Monthly_Invoice_Report_-"/>
    </sheetNames>
    <sheetDataSet>
      <sheetData sheetId="0"/>
      <sheetData sheetId="1">
        <row r="2">
          <cell r="C2">
            <v>41244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4">
          <cell r="A44" t="str">
            <v>Legacy</v>
          </cell>
          <cell r="B44">
            <v>0</v>
          </cell>
          <cell r="G44" t="str">
            <v>CCO</v>
          </cell>
        </row>
        <row r="45">
          <cell r="A45">
            <v>40179</v>
          </cell>
          <cell r="B45">
            <v>0.1</v>
          </cell>
          <cell r="G45" t="str">
            <v>EBA</v>
          </cell>
        </row>
        <row r="46">
          <cell r="A46">
            <v>40210</v>
          </cell>
          <cell r="B46">
            <v>0.5</v>
          </cell>
          <cell r="G46" t="str">
            <v>FRE</v>
          </cell>
        </row>
        <row r="47">
          <cell r="A47">
            <v>40238</v>
          </cell>
          <cell r="B47">
            <v>0.75</v>
          </cell>
          <cell r="G47" t="str">
            <v>KER</v>
          </cell>
        </row>
        <row r="48">
          <cell r="A48">
            <v>40269</v>
          </cell>
          <cell r="B48">
            <v>0.9</v>
          </cell>
          <cell r="G48" t="str">
            <v>NBY</v>
          </cell>
        </row>
        <row r="49">
          <cell r="A49">
            <v>40299</v>
          </cell>
          <cell r="G49" t="str">
            <v>SAC</v>
          </cell>
        </row>
        <row r="50">
          <cell r="A50">
            <v>40330</v>
          </cell>
          <cell r="G50" t="str">
            <v>SFO</v>
          </cell>
        </row>
        <row r="51">
          <cell r="A51">
            <v>40360</v>
          </cell>
          <cell r="G51" t="str">
            <v>SJO</v>
          </cell>
        </row>
        <row r="52">
          <cell r="A52">
            <v>40391</v>
          </cell>
          <cell r="G52" t="str">
            <v>YOS</v>
          </cell>
        </row>
        <row r="53">
          <cell r="A53">
            <v>40422</v>
          </cell>
        </row>
        <row r="54">
          <cell r="A54">
            <v>40452</v>
          </cell>
        </row>
        <row r="55">
          <cell r="A55">
            <v>40483</v>
          </cell>
        </row>
        <row r="56">
          <cell r="A56">
            <v>40513</v>
          </cell>
        </row>
        <row r="57">
          <cell r="A57">
            <v>40544</v>
          </cell>
        </row>
        <row r="58">
          <cell r="A58">
            <v>40575</v>
          </cell>
        </row>
        <row r="59">
          <cell r="A59">
            <v>40603</v>
          </cell>
        </row>
        <row r="60">
          <cell r="A60">
            <v>40634</v>
          </cell>
        </row>
        <row r="61">
          <cell r="A61">
            <v>40664</v>
          </cell>
        </row>
        <row r="62">
          <cell r="A62">
            <v>40695</v>
          </cell>
        </row>
        <row r="63">
          <cell r="A63">
            <v>40725</v>
          </cell>
        </row>
        <row r="64">
          <cell r="A64">
            <v>40756</v>
          </cell>
        </row>
        <row r="65">
          <cell r="A65">
            <v>40787</v>
          </cell>
        </row>
        <row r="66">
          <cell r="A66">
            <v>40817</v>
          </cell>
        </row>
        <row r="67">
          <cell r="A67">
            <v>40848</v>
          </cell>
        </row>
        <row r="68">
          <cell r="A68">
            <v>40878</v>
          </cell>
        </row>
        <row r="69">
          <cell r="A69">
            <v>40909</v>
          </cell>
        </row>
        <row r="70">
          <cell r="A70">
            <v>40940</v>
          </cell>
        </row>
        <row r="71">
          <cell r="A71">
            <v>40969</v>
          </cell>
        </row>
        <row r="72">
          <cell r="A72">
            <v>41000</v>
          </cell>
        </row>
        <row r="73">
          <cell r="A73">
            <v>41030</v>
          </cell>
        </row>
        <row r="74">
          <cell r="A74">
            <v>41061</v>
          </cell>
        </row>
        <row r="75">
          <cell r="A75">
            <v>41091</v>
          </cell>
        </row>
        <row r="76">
          <cell r="A76">
            <v>41122</v>
          </cell>
        </row>
        <row r="77">
          <cell r="A77">
            <v>41153</v>
          </cell>
        </row>
        <row r="78">
          <cell r="A78">
            <v>41183</v>
          </cell>
        </row>
        <row r="79">
          <cell r="A79">
            <v>41214</v>
          </cell>
        </row>
        <row r="80">
          <cell r="A80">
            <v>41244</v>
          </cell>
        </row>
        <row r="81">
          <cell r="A81">
            <v>41275</v>
          </cell>
        </row>
        <row r="82">
          <cell r="A82">
            <v>41306</v>
          </cell>
        </row>
        <row r="83">
          <cell r="A83">
            <v>41334</v>
          </cell>
        </row>
        <row r="84">
          <cell r="A84">
            <v>41365</v>
          </cell>
        </row>
        <row r="85">
          <cell r="A85">
            <v>41395</v>
          </cell>
        </row>
        <row r="86">
          <cell r="A86">
            <v>41426</v>
          </cell>
        </row>
        <row r="87">
          <cell r="A87">
            <v>41456</v>
          </cell>
        </row>
        <row r="88">
          <cell r="A88">
            <v>41487</v>
          </cell>
        </row>
        <row r="89">
          <cell r="A89">
            <v>41518</v>
          </cell>
        </row>
        <row r="90">
          <cell r="A90">
            <v>41548</v>
          </cell>
        </row>
        <row r="91">
          <cell r="A91">
            <v>41579</v>
          </cell>
        </row>
        <row r="92">
          <cell r="A92">
            <v>41609</v>
          </cell>
        </row>
        <row r="93">
          <cell r="A93">
            <v>41640</v>
          </cell>
        </row>
        <row r="94">
          <cell r="A94">
            <v>41671</v>
          </cell>
        </row>
        <row r="95">
          <cell r="A95">
            <v>41699</v>
          </cell>
        </row>
        <row r="96">
          <cell r="A96">
            <v>41730</v>
          </cell>
        </row>
        <row r="97">
          <cell r="A97">
            <v>41760</v>
          </cell>
        </row>
        <row r="98">
          <cell r="A98">
            <v>41791</v>
          </cell>
        </row>
        <row r="99">
          <cell r="A99">
            <v>41821</v>
          </cell>
        </row>
        <row r="100">
          <cell r="A100">
            <v>41852</v>
          </cell>
        </row>
        <row r="101">
          <cell r="A101">
            <v>41883</v>
          </cell>
        </row>
        <row r="102">
          <cell r="A102">
            <v>41913</v>
          </cell>
        </row>
        <row r="103">
          <cell r="A103">
            <v>41944</v>
          </cell>
        </row>
        <row r="104">
          <cell r="A104">
            <v>41974</v>
          </cell>
        </row>
        <row r="105">
          <cell r="A105">
            <v>42005</v>
          </cell>
        </row>
        <row r="106">
          <cell r="A106">
            <v>42036</v>
          </cell>
        </row>
        <row r="107">
          <cell r="A107">
            <v>42064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2105020"/>
      <sheetName val="7210RECA"/>
    </sheetNames>
    <sheetDataSet>
      <sheetData sheetId="0" refreshError="1">
        <row r="1">
          <cell r="A1" t="str">
            <v>Function Justification for 1998 Budget</v>
          </cell>
        </row>
        <row r="3">
          <cell r="A3" t="str">
            <v>Manager:</v>
          </cell>
          <cell r="B3" t="str">
            <v>D. Reynolds</v>
          </cell>
          <cell r="H3" t="str">
            <v>A.O.R. #</v>
          </cell>
          <cell r="I3">
            <v>7210</v>
          </cell>
          <cell r="M3" t="str">
            <v>FUNCTION #</v>
          </cell>
          <cell r="N3">
            <v>5020</v>
          </cell>
        </row>
        <row r="5">
          <cell r="A5" t="str">
            <v>A.O.R. Title:</v>
          </cell>
          <cell r="B5" t="str">
            <v>Credit Management</v>
          </cell>
          <cell r="H5" t="str">
            <v xml:space="preserve">Function Description: </v>
          </cell>
          <cell r="J5" t="str">
            <v>Management/Supvsn</v>
          </cell>
        </row>
        <row r="7">
          <cell r="A7" t="str">
            <v xml:space="preserve">A.  Man Day Detail  </v>
          </cell>
          <cell r="K7">
            <v>1998</v>
          </cell>
        </row>
        <row r="8">
          <cell r="I8" t="str">
            <v>Required</v>
          </cell>
          <cell r="K8" t="str">
            <v xml:space="preserve">Normal Time </v>
          </cell>
          <cell r="M8" t="str">
            <v>Normal Time</v>
          </cell>
        </row>
        <row r="9">
          <cell r="A9" t="str">
            <v>Employee</v>
          </cell>
          <cell r="F9" t="str">
            <v>Classification / Level</v>
          </cell>
          <cell r="I9" t="str">
            <v>Mandays</v>
          </cell>
          <cell r="K9" t="str">
            <v>M / D Rate</v>
          </cell>
          <cell r="M9" t="str">
            <v>Labor $</v>
          </cell>
        </row>
        <row r="10">
          <cell r="A10" t="str">
            <v>D. Reynolds</v>
          </cell>
          <cell r="F10" t="str">
            <v>Manager</v>
          </cell>
          <cell r="I10">
            <v>219</v>
          </cell>
          <cell r="J10" t="str">
            <v>X's</v>
          </cell>
          <cell r="K10">
            <v>519</v>
          </cell>
          <cell r="L10" t="str">
            <v>=</v>
          </cell>
          <cell r="M10">
            <v>113700</v>
          </cell>
        </row>
        <row r="11">
          <cell r="A11" t="str">
            <v>D. Basore</v>
          </cell>
          <cell r="F11" t="str">
            <v>AID - 4</v>
          </cell>
          <cell r="I11">
            <v>219</v>
          </cell>
          <cell r="J11" t="str">
            <v>X's</v>
          </cell>
          <cell r="K11">
            <v>181</v>
          </cell>
          <cell r="L11" t="str">
            <v>=</v>
          </cell>
          <cell r="M11">
            <v>39600</v>
          </cell>
        </row>
        <row r="12">
          <cell r="A12" t="str">
            <v>E. Alvarado</v>
          </cell>
          <cell r="F12" t="str">
            <v>ABU - 2</v>
          </cell>
          <cell r="I12">
            <v>219</v>
          </cell>
          <cell r="J12" t="str">
            <v>X's</v>
          </cell>
          <cell r="K12">
            <v>229</v>
          </cell>
          <cell r="L12" t="str">
            <v>=</v>
          </cell>
          <cell r="M12">
            <v>50200</v>
          </cell>
        </row>
        <row r="13">
          <cell r="A13" t="str">
            <v>P. Colin</v>
          </cell>
          <cell r="F13" t="str">
            <v>ABU - 2</v>
          </cell>
          <cell r="I13">
            <v>219</v>
          </cell>
          <cell r="J13" t="str">
            <v>X's</v>
          </cell>
          <cell r="K13">
            <v>222</v>
          </cell>
          <cell r="L13" t="str">
            <v>=</v>
          </cell>
          <cell r="M13">
            <v>48600</v>
          </cell>
        </row>
        <row r="14">
          <cell r="A14" t="str">
            <v>S. Nagoshi</v>
          </cell>
          <cell r="F14" t="str">
            <v>MPP - 1</v>
          </cell>
          <cell r="I14">
            <v>219</v>
          </cell>
          <cell r="J14" t="str">
            <v>X's</v>
          </cell>
          <cell r="K14">
            <v>269</v>
          </cell>
          <cell r="L14" t="str">
            <v>=</v>
          </cell>
          <cell r="M14">
            <v>58900</v>
          </cell>
        </row>
        <row r="15">
          <cell r="A15" t="str">
            <v>T. Campbell</v>
          </cell>
          <cell r="F15" t="str">
            <v>ABU - 2</v>
          </cell>
          <cell r="I15">
            <v>100</v>
          </cell>
          <cell r="J15" t="str">
            <v>X's</v>
          </cell>
          <cell r="K15">
            <v>233</v>
          </cell>
          <cell r="L15" t="str">
            <v>=</v>
          </cell>
          <cell r="M15">
            <v>23300</v>
          </cell>
        </row>
        <row r="16">
          <cell r="A16" t="str">
            <v>G. Linton</v>
          </cell>
          <cell r="F16" t="str">
            <v>AID - 4</v>
          </cell>
          <cell r="I16">
            <v>100</v>
          </cell>
          <cell r="J16" t="str">
            <v>X's</v>
          </cell>
          <cell r="K16">
            <v>177</v>
          </cell>
          <cell r="L16" t="str">
            <v>=</v>
          </cell>
          <cell r="M16">
            <v>17700</v>
          </cell>
        </row>
        <row r="17">
          <cell r="A17" t="str">
            <v>Spot Bonuses</v>
          </cell>
          <cell r="F17" t="str">
            <v>Spot Bonuses</v>
          </cell>
          <cell r="I17">
            <v>1</v>
          </cell>
          <cell r="J17" t="str">
            <v>X's</v>
          </cell>
          <cell r="K17">
            <v>3500</v>
          </cell>
          <cell r="L17" t="str">
            <v>=</v>
          </cell>
          <cell r="M17">
            <v>3500</v>
          </cell>
        </row>
        <row r="19">
          <cell r="L19" t="str">
            <v>Total N/T $</v>
          </cell>
          <cell r="M19">
            <v>355500</v>
          </cell>
        </row>
        <row r="21">
          <cell r="I21" t="str">
            <v>Required</v>
          </cell>
          <cell r="K21" t="str">
            <v xml:space="preserve">Overtime </v>
          </cell>
          <cell r="M21" t="str">
            <v>Overtime</v>
          </cell>
        </row>
        <row r="22">
          <cell r="A22" t="str">
            <v>Classification / Level</v>
          </cell>
          <cell r="F22" t="str">
            <v>Overtime Activities</v>
          </cell>
          <cell r="I22" t="str">
            <v>Mandays</v>
          </cell>
          <cell r="K22" t="str">
            <v>M / D Rate</v>
          </cell>
          <cell r="M22" t="str">
            <v>Labor $</v>
          </cell>
        </row>
        <row r="23">
          <cell r="I23">
            <v>0</v>
          </cell>
          <cell r="J23" t="str">
            <v>X's</v>
          </cell>
          <cell r="K23">
            <v>0</v>
          </cell>
          <cell r="L23" t="str">
            <v>=</v>
          </cell>
          <cell r="M23">
            <v>0</v>
          </cell>
        </row>
        <row r="25">
          <cell r="L25" t="str">
            <v>Total O/T $</v>
          </cell>
          <cell r="M25">
            <v>0</v>
          </cell>
        </row>
        <row r="27">
          <cell r="A27" t="str">
            <v>DETAILS:</v>
          </cell>
          <cell r="L27" t="str">
            <v>Total Labor     $</v>
          </cell>
          <cell r="M27">
            <v>355500</v>
          </cell>
        </row>
        <row r="28">
          <cell r="I28" t="str">
            <v xml:space="preserve">     $ 's   </v>
          </cell>
        </row>
        <row r="29">
          <cell r="A29" t="str">
            <v>B. Material</v>
          </cell>
        </row>
        <row r="30">
          <cell r="I30" t="str">
            <v xml:space="preserve">     $ 's   </v>
          </cell>
          <cell r="L30" t="str">
            <v>B.  Total Material     $</v>
          </cell>
          <cell r="M30">
            <v>0</v>
          </cell>
        </row>
        <row r="31">
          <cell r="A31" t="str">
            <v>C. Contract</v>
          </cell>
        </row>
        <row r="33">
          <cell r="A33" t="str">
            <v>D. Other</v>
          </cell>
          <cell r="I33" t="str">
            <v xml:space="preserve">     $ 's   </v>
          </cell>
          <cell r="L33" t="str">
            <v>C.  Total Contract     $</v>
          </cell>
          <cell r="M33">
            <v>0</v>
          </cell>
        </row>
        <row r="34">
          <cell r="A34" t="str">
            <v>LUA Contest</v>
          </cell>
          <cell r="I34">
            <v>7200</v>
          </cell>
        </row>
        <row r="35">
          <cell r="A35" t="str">
            <v>Expense Reports / Mileage</v>
          </cell>
          <cell r="I35">
            <v>36000</v>
          </cell>
        </row>
        <row r="36">
          <cell r="A36" t="str">
            <v>Memberships / Due</v>
          </cell>
          <cell r="I36">
            <v>2400</v>
          </cell>
          <cell r="L36" t="str">
            <v>D.  Total Other     $</v>
          </cell>
          <cell r="M36">
            <v>170600</v>
          </cell>
        </row>
        <row r="37">
          <cell r="A37" t="str">
            <v>Special Projects</v>
          </cell>
          <cell r="I37">
            <v>125000</v>
          </cell>
        </row>
        <row r="39">
          <cell r="L39" t="str">
            <v>E.  Total IMM     $</v>
          </cell>
          <cell r="M39">
            <v>0</v>
          </cell>
        </row>
        <row r="41">
          <cell r="A41" t="str">
            <v>E. IMM</v>
          </cell>
          <cell r="I41" t="str">
            <v xml:space="preserve">     $ 's   </v>
          </cell>
          <cell r="L41" t="str">
            <v>Subtotal     $</v>
          </cell>
          <cell r="M41">
            <v>526100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0" refreshError="1"/>
      <sheetData sheetId="1"/>
      <sheetData sheetId="2" refreshError="1"/>
      <sheetData sheetId="3" refreshError="1">
        <row r="8">
          <cell r="K8">
            <v>300</v>
          </cell>
        </row>
      </sheetData>
      <sheetData sheetId="4" refreshError="1"/>
      <sheetData sheetId="5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0" refreshError="1"/>
      <sheetData sheetId="1"/>
      <sheetData sheetId="2" refreshError="1"/>
      <sheetData sheetId="3" refreshError="1">
        <row r="8">
          <cell r="K8">
            <v>300</v>
          </cell>
        </row>
      </sheetData>
      <sheetData sheetId="4" refreshError="1"/>
      <sheetData sheetId="5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0" refreshError="1"/>
      <sheetData sheetId="1"/>
      <sheetData sheetId="2" refreshError="1"/>
      <sheetData sheetId="3" refreshError="1">
        <row r="8">
          <cell r="K8">
            <v>300</v>
          </cell>
        </row>
      </sheetData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tabSelected="1" zoomScaleNormal="100" workbookViewId="0">
      <pane xSplit="3" ySplit="3" topLeftCell="D4" activePane="bottomRight" state="frozenSplit"/>
      <selection activeCell="D1" sqref="D1"/>
      <selection pane="topRight" activeCell="D1" sqref="D1"/>
      <selection pane="bottomLeft" activeCell="D1" sqref="D1"/>
      <selection pane="bottomRight" activeCell="L10" sqref="L10"/>
    </sheetView>
  </sheetViews>
  <sheetFormatPr defaultColWidth="9.33203125" defaultRowHeight="12.75" outlineLevelRow="1" outlineLevelCol="1"/>
  <cols>
    <col min="1" max="1" width="0" style="8" hidden="1" customWidth="1"/>
    <col min="2" max="2" width="15.33203125" style="47" customWidth="1"/>
    <col min="3" max="3" width="60.6640625" style="47" customWidth="1"/>
    <col min="4" max="4" width="11.83203125" style="48" hidden="1" customWidth="1" outlineLevel="1"/>
    <col min="5" max="5" width="17.5" style="13" customWidth="1" collapsed="1"/>
    <col min="6" max="27" width="17.5" style="13" customWidth="1"/>
    <col min="28" max="28" width="17.5" style="14" customWidth="1"/>
    <col min="29" max="29" width="17.6640625" style="15" customWidth="1"/>
    <col min="30" max="30" width="15.33203125" style="15" customWidth="1"/>
    <col min="31" max="31" width="11.5" style="15" customWidth="1" outlineLevel="1"/>
    <col min="32" max="32" width="9.83203125" style="15" customWidth="1"/>
    <col min="33" max="33" width="26.6640625" style="8" customWidth="1"/>
    <col min="34" max="34" width="2.33203125" style="10" customWidth="1"/>
    <col min="35" max="37" width="17.5" style="13" customWidth="1"/>
    <col min="38" max="38" width="2.33203125" style="10" customWidth="1"/>
    <col min="39" max="39" width="30.83203125" style="10" hidden="1" customWidth="1" outlineLevel="1"/>
    <col min="40" max="40" width="18.1640625" style="10" hidden="1" customWidth="1" outlineLevel="1"/>
    <col min="41" max="41" width="9.33203125" style="10" collapsed="1"/>
    <col min="42" max="16384" width="9.33203125" style="10"/>
  </cols>
  <sheetData>
    <row r="1" spans="1:40" ht="55.9" customHeight="1">
      <c r="B1" s="9" t="s">
        <v>37</v>
      </c>
      <c r="C1" s="10"/>
      <c r="D1" s="11"/>
      <c r="E1" s="136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40" ht="45.6" customHeight="1">
      <c r="B2" s="16"/>
      <c r="C2" s="17"/>
      <c r="D2" s="18"/>
      <c r="E2" s="139" t="s">
        <v>15</v>
      </c>
      <c r="F2" s="140"/>
      <c r="G2" s="140"/>
      <c r="H2" s="141"/>
      <c r="I2" s="139" t="s">
        <v>16</v>
      </c>
      <c r="J2" s="140"/>
      <c r="K2" s="140"/>
      <c r="L2" s="141"/>
      <c r="M2" s="142" t="s">
        <v>28</v>
      </c>
      <c r="N2" s="143"/>
      <c r="O2" s="143"/>
      <c r="P2" s="144"/>
      <c r="Q2" s="139" t="s">
        <v>17</v>
      </c>
      <c r="R2" s="140"/>
      <c r="S2" s="140"/>
      <c r="T2" s="141"/>
      <c r="U2" s="139" t="s">
        <v>18</v>
      </c>
      <c r="V2" s="140"/>
      <c r="W2" s="140"/>
      <c r="X2" s="141"/>
      <c r="Y2" s="139" t="s">
        <v>23</v>
      </c>
      <c r="Z2" s="140"/>
      <c r="AA2" s="140"/>
      <c r="AB2" s="141"/>
      <c r="AC2" s="138"/>
      <c r="AD2" s="138"/>
      <c r="AE2" s="138"/>
      <c r="AF2" s="138"/>
      <c r="AG2" s="138"/>
      <c r="AI2" s="135" t="s">
        <v>40</v>
      </c>
      <c r="AJ2" s="135"/>
      <c r="AK2" s="135"/>
    </row>
    <row r="3" spans="1:40" s="19" customFormat="1" ht="78.75" customHeight="1" thickBot="1">
      <c r="A3" s="19" t="s">
        <v>20</v>
      </c>
      <c r="B3" s="20" t="s">
        <v>30</v>
      </c>
      <c r="C3" s="21" t="s">
        <v>14</v>
      </c>
      <c r="D3" s="22">
        <v>1</v>
      </c>
      <c r="E3" s="78" t="s">
        <v>66</v>
      </c>
      <c r="F3" s="78" t="s">
        <v>33</v>
      </c>
      <c r="G3" s="78" t="s">
        <v>67</v>
      </c>
      <c r="H3" s="78" t="s">
        <v>63</v>
      </c>
      <c r="I3" s="78" t="s">
        <v>66</v>
      </c>
      <c r="J3" s="78" t="s">
        <v>33</v>
      </c>
      <c r="K3" s="78" t="s">
        <v>67</v>
      </c>
      <c r="L3" s="78" t="s">
        <v>63</v>
      </c>
      <c r="M3" s="78" t="s">
        <v>66</v>
      </c>
      <c r="N3" s="78" t="s">
        <v>33</v>
      </c>
      <c r="O3" s="78" t="s">
        <v>67</v>
      </c>
      <c r="P3" s="78" t="s">
        <v>63</v>
      </c>
      <c r="Q3" s="78" t="s">
        <v>66</v>
      </c>
      <c r="R3" s="78" t="s">
        <v>33</v>
      </c>
      <c r="S3" s="78" t="s">
        <v>67</v>
      </c>
      <c r="T3" s="78" t="s">
        <v>63</v>
      </c>
      <c r="U3" s="78" t="s">
        <v>66</v>
      </c>
      <c r="V3" s="78" t="s">
        <v>33</v>
      </c>
      <c r="W3" s="78" t="s">
        <v>67</v>
      </c>
      <c r="X3" s="78" t="s">
        <v>63</v>
      </c>
      <c r="Y3" s="78" t="s">
        <v>66</v>
      </c>
      <c r="Z3" s="78" t="s">
        <v>33</v>
      </c>
      <c r="AA3" s="78" t="s">
        <v>67</v>
      </c>
      <c r="AB3" s="78" t="s">
        <v>63</v>
      </c>
      <c r="AC3" s="20" t="s">
        <v>0</v>
      </c>
      <c r="AD3" s="20" t="s">
        <v>1</v>
      </c>
      <c r="AE3" s="20" t="s">
        <v>2</v>
      </c>
      <c r="AF3" s="20" t="s">
        <v>3</v>
      </c>
      <c r="AG3" s="20" t="s">
        <v>4</v>
      </c>
      <c r="AH3" s="23">
        <v>2</v>
      </c>
      <c r="AI3" s="82" t="s">
        <v>41</v>
      </c>
      <c r="AJ3" s="82" t="s">
        <v>61</v>
      </c>
      <c r="AK3" s="20" t="s">
        <v>22</v>
      </c>
      <c r="AL3" s="23">
        <v>3</v>
      </c>
      <c r="AN3" s="19" t="s">
        <v>19</v>
      </c>
    </row>
    <row r="4" spans="1:40" s="28" customFormat="1" ht="13.5" thickTop="1">
      <c r="A4" s="24">
        <v>1</v>
      </c>
      <c r="B4" s="25" t="s">
        <v>73</v>
      </c>
      <c r="C4" s="26" t="s">
        <v>71</v>
      </c>
      <c r="D4" s="25"/>
      <c r="E4" s="27">
        <f>159842+84000</f>
        <v>243842</v>
      </c>
      <c r="F4" s="27">
        <f>24146+15535</f>
        <v>39681</v>
      </c>
      <c r="G4" s="27">
        <v>0</v>
      </c>
      <c r="H4" s="27">
        <v>45000</v>
      </c>
      <c r="I4" s="27">
        <f>129800</f>
        <v>129800</v>
      </c>
      <c r="J4" s="27">
        <v>8852</v>
      </c>
      <c r="K4" s="27">
        <v>0</v>
      </c>
      <c r="L4" s="27">
        <v>61356</v>
      </c>
      <c r="M4" s="27">
        <f>66834+50400</f>
        <v>117234</v>
      </c>
      <c r="N4" s="73">
        <v>142136</v>
      </c>
      <c r="O4" s="73">
        <v>0</v>
      </c>
      <c r="P4" s="27">
        <v>161883</v>
      </c>
      <c r="Q4" s="27">
        <f>370095</f>
        <v>370095</v>
      </c>
      <c r="R4" s="27">
        <f>7986+33861</f>
        <v>41847</v>
      </c>
      <c r="S4" s="27">
        <v>0</v>
      </c>
      <c r="T4" s="27">
        <v>241045</v>
      </c>
      <c r="U4" s="27">
        <v>0</v>
      </c>
      <c r="V4" s="27">
        <v>0</v>
      </c>
      <c r="W4" s="27">
        <v>0</v>
      </c>
      <c r="X4" s="27">
        <v>0</v>
      </c>
      <c r="Y4" s="27">
        <f>SUM(Q4,M4,I4,E4)</f>
        <v>860971</v>
      </c>
      <c r="Z4" s="27">
        <f>SUM(V4,R4,N4,J4,F4)</f>
        <v>232516</v>
      </c>
      <c r="AA4" s="27">
        <v>0</v>
      </c>
      <c r="AB4" s="27">
        <f>SUM(T4,P4,L4,H4)</f>
        <v>509284</v>
      </c>
      <c r="AC4" s="1" t="s">
        <v>7</v>
      </c>
      <c r="AD4" s="1" t="s">
        <v>5</v>
      </c>
      <c r="AE4" s="1"/>
      <c r="AF4" s="1" t="s">
        <v>8</v>
      </c>
      <c r="AG4" s="1" t="s">
        <v>6</v>
      </c>
      <c r="AI4" s="27">
        <v>0</v>
      </c>
      <c r="AJ4" s="27">
        <v>522455</v>
      </c>
      <c r="AK4" s="27">
        <f>SUM(AI4:AJ4)</f>
        <v>522455</v>
      </c>
      <c r="AN4" s="29">
        <f t="shared" ref="AN4:AN7" si="0">SUM(E4,L4,U4)-AB4</f>
        <v>-204086</v>
      </c>
    </row>
    <row r="5" spans="1:40" s="28" customFormat="1">
      <c r="A5" s="24">
        <v>2</v>
      </c>
      <c r="B5" s="34" t="s">
        <v>74</v>
      </c>
      <c r="C5" s="35" t="s">
        <v>72</v>
      </c>
      <c r="D5" s="34"/>
      <c r="E5" s="37">
        <f>SUM(81240+126000)</f>
        <v>207240</v>
      </c>
      <c r="F5" s="37">
        <v>28694</v>
      </c>
      <c r="G5" s="37">
        <v>0</v>
      </c>
      <c r="H5" s="37">
        <v>51511</v>
      </c>
      <c r="I5" s="37">
        <f>60000</f>
        <v>60000</v>
      </c>
      <c r="J5" s="37">
        <v>236</v>
      </c>
      <c r="K5" s="37">
        <v>0</v>
      </c>
      <c r="L5" s="37">
        <v>30000</v>
      </c>
      <c r="M5" s="37">
        <f>SUM(130000+48193)</f>
        <v>178193</v>
      </c>
      <c r="N5" s="37">
        <v>202348</v>
      </c>
      <c r="O5" s="37">
        <v>0</v>
      </c>
      <c r="P5" s="37">
        <v>262501</v>
      </c>
      <c r="Q5" s="37">
        <f>872384</f>
        <v>872384</v>
      </c>
      <c r="R5" s="37">
        <f>9266+18090</f>
        <v>27356</v>
      </c>
      <c r="S5" s="37">
        <v>0</v>
      </c>
      <c r="T5" s="37">
        <v>118299</v>
      </c>
      <c r="U5" s="37">
        <v>0</v>
      </c>
      <c r="V5" s="37">
        <v>0</v>
      </c>
      <c r="W5" s="37">
        <v>0</v>
      </c>
      <c r="X5" s="37">
        <v>0</v>
      </c>
      <c r="Y5" s="27">
        <f>SUM(U5,Q5,M5,I5,E5)</f>
        <v>1317817</v>
      </c>
      <c r="Z5" s="27">
        <f t="shared" ref="Z5:Z7" si="1">SUM(V5,R5,N5,J5,F5)</f>
        <v>258634</v>
      </c>
      <c r="AA5" s="27">
        <v>0</v>
      </c>
      <c r="AB5" s="27">
        <f t="shared" ref="AB5:AB7" si="2">SUM(T5,P5,L5,H5)</f>
        <v>462311</v>
      </c>
      <c r="AC5" s="1" t="s">
        <v>7</v>
      </c>
      <c r="AD5" s="1" t="s">
        <v>9</v>
      </c>
      <c r="AE5" s="1"/>
      <c r="AF5" s="1" t="s">
        <v>8</v>
      </c>
      <c r="AG5" s="1" t="s">
        <v>10</v>
      </c>
      <c r="AI5" s="27">
        <v>0</v>
      </c>
      <c r="AJ5" s="27">
        <v>922183</v>
      </c>
      <c r="AK5" s="37">
        <f t="shared" ref="AK5:AK7" si="3">SUM(AI5:AJ5)</f>
        <v>922183</v>
      </c>
      <c r="AN5" s="29">
        <f t="shared" si="0"/>
        <v>-225071</v>
      </c>
    </row>
    <row r="6" spans="1:40" s="28" customFormat="1">
      <c r="A6" s="24">
        <v>3</v>
      </c>
      <c r="B6" s="34" t="s">
        <v>75</v>
      </c>
      <c r="C6" s="36" t="s">
        <v>76</v>
      </c>
      <c r="D6" s="34"/>
      <c r="E6" s="37">
        <f>36000+84000</f>
        <v>120000</v>
      </c>
      <c r="F6" s="37">
        <v>15470.27</v>
      </c>
      <c r="G6" s="37">
        <v>0</v>
      </c>
      <c r="H6" s="37">
        <v>31302</v>
      </c>
      <c r="I6" s="37">
        <f>302135</f>
        <v>302135</v>
      </c>
      <c r="J6" s="37">
        <f>191520+4451</f>
        <v>195971</v>
      </c>
      <c r="K6" s="37">
        <v>0</v>
      </c>
      <c r="L6" s="37">
        <v>35000</v>
      </c>
      <c r="M6" s="37">
        <f>43418+7864</f>
        <v>51282</v>
      </c>
      <c r="N6" s="37">
        <v>2585.5500000000002</v>
      </c>
      <c r="O6" s="37">
        <v>0</v>
      </c>
      <c r="P6" s="37">
        <v>161168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f>SUM(M6,I6,E6)</f>
        <v>473417</v>
      </c>
      <c r="Z6" s="27">
        <f t="shared" si="1"/>
        <v>214026.81999999998</v>
      </c>
      <c r="AA6" s="37">
        <v>0</v>
      </c>
      <c r="AB6" s="27">
        <f t="shared" si="2"/>
        <v>227470</v>
      </c>
      <c r="AC6" s="1" t="s">
        <v>7</v>
      </c>
      <c r="AD6" s="1" t="s">
        <v>5</v>
      </c>
      <c r="AE6" s="1"/>
      <c r="AF6" s="1" t="s">
        <v>8</v>
      </c>
      <c r="AG6" s="1" t="s">
        <v>6</v>
      </c>
      <c r="AI6" s="37">
        <v>0</v>
      </c>
      <c r="AJ6" s="37">
        <v>259389.42</v>
      </c>
      <c r="AK6" s="37">
        <f t="shared" si="3"/>
        <v>259389.42</v>
      </c>
      <c r="AN6" s="29">
        <f t="shared" si="0"/>
        <v>-72470</v>
      </c>
    </row>
    <row r="7" spans="1:40" s="28" customFormat="1">
      <c r="A7" s="24">
        <v>4</v>
      </c>
      <c r="B7" s="34" t="s">
        <v>77</v>
      </c>
      <c r="C7" s="36" t="s">
        <v>78</v>
      </c>
      <c r="D7" s="34"/>
      <c r="E7" s="37">
        <f>62000+25000</f>
        <v>87000</v>
      </c>
      <c r="F7" s="37">
        <v>30097.84</v>
      </c>
      <c r="G7" s="37">
        <v>0</v>
      </c>
      <c r="H7" s="37">
        <v>0</v>
      </c>
      <c r="I7" s="37">
        <f>45000</f>
        <v>45000</v>
      </c>
      <c r="J7" s="37">
        <v>3281</v>
      </c>
      <c r="K7" s="37">
        <v>0</v>
      </c>
      <c r="L7" s="37">
        <v>100000</v>
      </c>
      <c r="M7" s="37">
        <f>8000</f>
        <v>8000</v>
      </c>
      <c r="N7" s="37">
        <v>1534</v>
      </c>
      <c r="O7" s="37">
        <v>0</v>
      </c>
      <c r="P7" s="37">
        <v>0</v>
      </c>
      <c r="Q7" s="37">
        <f>1160000</f>
        <v>1160000</v>
      </c>
      <c r="R7" s="37"/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>
        <f>SUM(Q7,I7,E7,M7)</f>
        <v>1300000</v>
      </c>
      <c r="Z7" s="27">
        <f t="shared" si="1"/>
        <v>34912.839999999997</v>
      </c>
      <c r="AA7" s="37">
        <v>0</v>
      </c>
      <c r="AB7" s="27">
        <f t="shared" si="2"/>
        <v>100000</v>
      </c>
      <c r="AC7" s="1" t="s">
        <v>7</v>
      </c>
      <c r="AD7" s="1" t="s">
        <v>90</v>
      </c>
      <c r="AE7" s="1"/>
      <c r="AF7" s="1" t="s">
        <v>8</v>
      </c>
      <c r="AG7" s="1" t="s">
        <v>11</v>
      </c>
      <c r="AI7" s="37">
        <v>0</v>
      </c>
      <c r="AJ7" s="37">
        <v>217587</v>
      </c>
      <c r="AK7" s="37">
        <f t="shared" si="3"/>
        <v>217587</v>
      </c>
      <c r="AN7" s="29">
        <f t="shared" si="0"/>
        <v>87000</v>
      </c>
    </row>
    <row r="8" spans="1:40" s="28" customFormat="1">
      <c r="A8" s="24">
        <v>14</v>
      </c>
      <c r="B8" s="30"/>
      <c r="C8" s="33"/>
      <c r="D8" s="31"/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f t="shared" ref="U8" si="4">M8+Q8</f>
        <v>0</v>
      </c>
      <c r="V8" s="32">
        <f t="shared" ref="V8" si="5">N8+R8</f>
        <v>0</v>
      </c>
      <c r="W8" s="32">
        <f t="shared" ref="W8:X8" si="6">O8+S8</f>
        <v>0</v>
      </c>
      <c r="X8" s="32">
        <f t="shared" si="6"/>
        <v>0</v>
      </c>
      <c r="Z8" s="32">
        <f t="shared" ref="Z8" si="7">F8+J8+V8</f>
        <v>0</v>
      </c>
      <c r="AA8" s="32">
        <f t="shared" ref="AA8" si="8">G8+K8+W8</f>
        <v>0</v>
      </c>
      <c r="AB8" s="32">
        <f t="shared" ref="AB8" si="9">H8+L8+X8</f>
        <v>0</v>
      </c>
      <c r="AC8" s="2" t="s">
        <v>21</v>
      </c>
      <c r="AD8" s="2" t="s">
        <v>21</v>
      </c>
      <c r="AE8" s="2"/>
      <c r="AF8" s="2" t="s">
        <v>21</v>
      </c>
      <c r="AG8" s="2" t="s">
        <v>21</v>
      </c>
      <c r="AI8" s="32">
        <v>0</v>
      </c>
      <c r="AJ8" s="32">
        <v>0</v>
      </c>
      <c r="AK8" s="32">
        <f t="shared" ref="AK8" si="10">SUM(AI8:AJ8)</f>
        <v>0</v>
      </c>
      <c r="AN8" s="29">
        <f t="shared" ref="AN8:AN9" si="11">SUM(E8,L8,U8)-AB8</f>
        <v>0</v>
      </c>
    </row>
    <row r="9" spans="1:40" s="43" customFormat="1" ht="18" customHeight="1">
      <c r="A9" s="39">
        <v>14.1</v>
      </c>
      <c r="B9" s="3"/>
      <c r="C9" s="40" t="s">
        <v>79</v>
      </c>
      <c r="D9" s="41"/>
      <c r="E9" s="42">
        <f>SUM(E4:E7)</f>
        <v>658082</v>
      </c>
      <c r="F9" s="42">
        <f>SUM(F4:F7)</f>
        <v>113943.11</v>
      </c>
      <c r="G9" s="42">
        <v>0</v>
      </c>
      <c r="H9" s="42">
        <f>SUM(H4:H7)</f>
        <v>127813</v>
      </c>
      <c r="I9" s="42">
        <f>SUM(I4:I7)</f>
        <v>536935</v>
      </c>
      <c r="J9" s="42">
        <f>SUM(J4:J7)</f>
        <v>208340</v>
      </c>
      <c r="K9" s="42">
        <v>0</v>
      </c>
      <c r="L9" s="42">
        <f>SUM(L4:L7)</f>
        <v>226356</v>
      </c>
      <c r="M9" s="42">
        <f>SUM(M4:M7)</f>
        <v>354709</v>
      </c>
      <c r="N9" s="42">
        <f>SUM(N4:N8)</f>
        <v>348603.55</v>
      </c>
      <c r="O9" s="42">
        <v>0</v>
      </c>
      <c r="P9" s="42">
        <f>SUM(P4:P6)</f>
        <v>585552</v>
      </c>
      <c r="Q9" s="42">
        <f>SUM(Q4:Q8)</f>
        <v>2402479</v>
      </c>
      <c r="R9" s="42">
        <f>SUM(R4:R8)</f>
        <v>69203</v>
      </c>
      <c r="S9" s="42">
        <v>0</v>
      </c>
      <c r="T9" s="42">
        <f>SUM(T4:T5)</f>
        <v>359344</v>
      </c>
      <c r="U9" s="42"/>
      <c r="V9" s="42">
        <v>0</v>
      </c>
      <c r="W9" s="42">
        <v>0</v>
      </c>
      <c r="X9" s="42" t="e">
        <f>X4+X5+X6+X7+#REF!+#REF!+#REF!+#REF!+#REF!+#REF!+#REF!+#REF!+#REF!+#REF!</f>
        <v>#REF!</v>
      </c>
      <c r="Y9" s="42">
        <f>SUM(Y4:Y8)</f>
        <v>3952205</v>
      </c>
      <c r="Z9" s="42">
        <f>SUM(Z4:Z7)</f>
        <v>740089.65999999992</v>
      </c>
      <c r="AA9" s="42">
        <v>0</v>
      </c>
      <c r="AB9" s="42">
        <f>SUM(AB4:AB8)</f>
        <v>1299065</v>
      </c>
      <c r="AC9" s="7"/>
      <c r="AD9" s="7"/>
      <c r="AE9" s="7"/>
      <c r="AF9" s="7"/>
      <c r="AG9" s="7"/>
      <c r="AI9" s="42">
        <v>0</v>
      </c>
      <c r="AJ9" s="32">
        <v>0</v>
      </c>
      <c r="AK9" s="42">
        <f>SUM(AK4:AK7)</f>
        <v>1921614.42</v>
      </c>
      <c r="AN9" s="29">
        <f t="shared" si="11"/>
        <v>-414627</v>
      </c>
    </row>
    <row r="10" spans="1:40" collapsed="1">
      <c r="A10" s="39">
        <v>15.1</v>
      </c>
      <c r="B10" s="43"/>
      <c r="C10" s="44" t="s">
        <v>81</v>
      </c>
      <c r="D10" s="45"/>
      <c r="E10" s="46">
        <f>E9</f>
        <v>658082</v>
      </c>
      <c r="F10" s="46">
        <f t="shared" ref="F10:AK10" si="12">F9</f>
        <v>113943.11</v>
      </c>
      <c r="G10" s="46">
        <f t="shared" si="12"/>
        <v>0</v>
      </c>
      <c r="H10" s="46">
        <f t="shared" si="12"/>
        <v>127813</v>
      </c>
      <c r="I10" s="46">
        <f t="shared" si="12"/>
        <v>536935</v>
      </c>
      <c r="J10" s="46">
        <f t="shared" si="12"/>
        <v>208340</v>
      </c>
      <c r="K10" s="46">
        <f t="shared" si="12"/>
        <v>0</v>
      </c>
      <c r="L10" s="46">
        <f t="shared" si="12"/>
        <v>226356</v>
      </c>
      <c r="M10" s="46">
        <f t="shared" si="12"/>
        <v>354709</v>
      </c>
      <c r="N10" s="46">
        <f t="shared" si="12"/>
        <v>348603.55</v>
      </c>
      <c r="O10" s="46">
        <f t="shared" si="12"/>
        <v>0</v>
      </c>
      <c r="P10" s="46">
        <f t="shared" si="12"/>
        <v>585552</v>
      </c>
      <c r="Q10" s="46">
        <f t="shared" si="12"/>
        <v>2402479</v>
      </c>
      <c r="R10" s="46">
        <f t="shared" si="12"/>
        <v>69203</v>
      </c>
      <c r="S10" s="46">
        <f t="shared" si="12"/>
        <v>0</v>
      </c>
      <c r="T10" s="46">
        <f t="shared" si="12"/>
        <v>359344</v>
      </c>
      <c r="U10" s="46"/>
      <c r="V10" s="46"/>
      <c r="W10" s="46"/>
      <c r="X10" s="46"/>
      <c r="Y10" s="46">
        <f t="shared" si="12"/>
        <v>3952205</v>
      </c>
      <c r="Z10" s="46">
        <f t="shared" si="12"/>
        <v>740089.65999999992</v>
      </c>
      <c r="AA10" s="46"/>
      <c r="AB10" s="46">
        <f t="shared" si="12"/>
        <v>1299065</v>
      </c>
      <c r="AC10" s="46"/>
      <c r="AD10" s="46"/>
      <c r="AE10" s="46"/>
      <c r="AF10" s="46"/>
      <c r="AG10" s="46"/>
      <c r="AH10" s="46"/>
      <c r="AI10" s="46"/>
      <c r="AJ10" s="46"/>
      <c r="AK10" s="46">
        <f t="shared" si="12"/>
        <v>1921614.42</v>
      </c>
    </row>
    <row r="11" spans="1:40">
      <c r="AK11" s="10"/>
    </row>
    <row r="12" spans="1:40" s="83" customFormat="1">
      <c r="A12" s="84"/>
      <c r="B12" s="86" t="s">
        <v>62</v>
      </c>
      <c r="C12" s="85"/>
      <c r="D12" s="86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8"/>
      <c r="AC12" s="89"/>
      <c r="AD12" s="89"/>
      <c r="AE12" s="89"/>
      <c r="AF12" s="89"/>
      <c r="AG12" s="84"/>
      <c r="AI12" s="87"/>
      <c r="AJ12" s="87"/>
    </row>
    <row r="13" spans="1:40">
      <c r="AK13" s="10"/>
    </row>
    <row r="14" spans="1:40">
      <c r="AK14" s="10"/>
    </row>
    <row r="15" spans="1:40" hidden="1" outlineLevel="1">
      <c r="E15" s="13">
        <v>0</v>
      </c>
      <c r="L15" s="13">
        <v>0</v>
      </c>
      <c r="M15" s="13">
        <v>0</v>
      </c>
      <c r="T15" s="13">
        <v>0</v>
      </c>
      <c r="U15" s="13">
        <v>0</v>
      </c>
      <c r="AB15" s="14">
        <v>0</v>
      </c>
      <c r="AI15" s="13">
        <v>0</v>
      </c>
      <c r="AJ15" s="13">
        <v>0</v>
      </c>
      <c r="AK15" s="10"/>
    </row>
    <row r="16" spans="1:40" hidden="1" outlineLevel="1">
      <c r="AB16" s="14">
        <v>0</v>
      </c>
      <c r="AK16" s="10"/>
    </row>
    <row r="17" spans="37:37" collapsed="1">
      <c r="AK17" s="10"/>
    </row>
    <row r="18" spans="37:37">
      <c r="AK18" s="10"/>
    </row>
    <row r="19" spans="37:37">
      <c r="AK19" s="10"/>
    </row>
    <row r="20" spans="37:37">
      <c r="AK20" s="10"/>
    </row>
    <row r="21" spans="37:37">
      <c r="AK21" s="10"/>
    </row>
    <row r="22" spans="37:37">
      <c r="AK22" s="10"/>
    </row>
    <row r="23" spans="37:37">
      <c r="AK23" s="10"/>
    </row>
    <row r="24" spans="37:37">
      <c r="AK24" s="10"/>
    </row>
    <row r="25" spans="37:37">
      <c r="AK25" s="10"/>
    </row>
    <row r="26" spans="37:37">
      <c r="AK26" s="10"/>
    </row>
    <row r="27" spans="37:37">
      <c r="AK27" s="10"/>
    </row>
    <row r="28" spans="37:37">
      <c r="AK28" s="10"/>
    </row>
    <row r="29" spans="37:37">
      <c r="AK29" s="10"/>
    </row>
    <row r="30" spans="37:37">
      <c r="AK30" s="10"/>
    </row>
    <row r="31" spans="37:37">
      <c r="AK31" s="10"/>
    </row>
    <row r="32" spans="37:37">
      <c r="AK32" s="10"/>
    </row>
    <row r="33" spans="37:37">
      <c r="AK33" s="10"/>
    </row>
    <row r="34" spans="37:37">
      <c r="AK34" s="10"/>
    </row>
    <row r="35" spans="37:37">
      <c r="AK35" s="10"/>
    </row>
    <row r="36" spans="37:37">
      <c r="AK36" s="10"/>
    </row>
    <row r="37" spans="37:37">
      <c r="AK37" s="10"/>
    </row>
    <row r="38" spans="37:37">
      <c r="AK38" s="10"/>
    </row>
    <row r="39" spans="37:37">
      <c r="AK39" s="10"/>
    </row>
    <row r="40" spans="37:37">
      <c r="AK40" s="10"/>
    </row>
    <row r="41" spans="37:37">
      <c r="AK41" s="10"/>
    </row>
    <row r="42" spans="37:37">
      <c r="AK42" s="10"/>
    </row>
    <row r="43" spans="37:37">
      <c r="AK43" s="10"/>
    </row>
    <row r="44" spans="37:37">
      <c r="AK44" s="10"/>
    </row>
    <row r="45" spans="37:37">
      <c r="AK45" s="10"/>
    </row>
    <row r="46" spans="37:37">
      <c r="AK46" s="10"/>
    </row>
    <row r="47" spans="37:37">
      <c r="AK47" s="10"/>
    </row>
  </sheetData>
  <sortState ref="A4:O138">
    <sortCondition ref="A4:A138"/>
    <sortCondition ref="B4:B138"/>
  </sortState>
  <mergeCells count="9">
    <mergeCell ref="AI2:AK2"/>
    <mergeCell ref="E1:Q1"/>
    <mergeCell ref="AC2:AG2"/>
    <mergeCell ref="E2:H2"/>
    <mergeCell ref="I2:L2"/>
    <mergeCell ref="M2:P2"/>
    <mergeCell ref="Q2:T2"/>
    <mergeCell ref="U2:X2"/>
    <mergeCell ref="Y2:AB2"/>
  </mergeCells>
  <dataValidations count="4">
    <dataValidation type="list" allowBlank="1" showInputMessage="1" showErrorMessage="1" sqref="AC4:AC9">
      <formula1>Program_Type</formula1>
    </dataValidation>
    <dataValidation type="list" allowBlank="1" showInputMessage="1" showErrorMessage="1" sqref="AD4:AD9">
      <formula1>Market_Sector</formula1>
    </dataValidation>
    <dataValidation type="list" allowBlank="1" showInputMessage="1" showErrorMessage="1" sqref="AF4:AF9">
      <formula1>Program_Status</formula1>
    </dataValidation>
    <dataValidation type="list" allowBlank="1" showInputMessage="1" showErrorMessage="1" sqref="AG4:AG9">
      <formula1>Utility_Grouping</formula1>
    </dataValidation>
  </dataValidations>
  <printOptions horizontalCentered="1" gridLines="1"/>
  <pageMargins left="0" right="0" top="0" bottom="0" header="0" footer="0"/>
  <pageSetup paperSize="17" scale="70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1"/>
  <sheetViews>
    <sheetView zoomScaleNormal="100" zoomScaleSheetLayoutView="70" workbookViewId="0">
      <pane xSplit="4" ySplit="4" topLeftCell="AA5" activePane="bottomRight" state="frozenSplit"/>
      <selection activeCell="D55" sqref="D55"/>
      <selection pane="topRight" activeCell="D55" sqref="D55"/>
      <selection pane="bottomLeft" activeCell="D55" sqref="D55"/>
      <selection pane="bottomRight" activeCell="AD18" sqref="AD18"/>
    </sheetView>
  </sheetViews>
  <sheetFormatPr defaultColWidth="9.33203125" defaultRowHeight="12.75"/>
  <cols>
    <col min="1" max="1" width="0" style="62" hidden="1" customWidth="1"/>
    <col min="2" max="2" width="11.1640625" style="134" hidden="1" customWidth="1"/>
    <col min="3" max="3" width="16.1640625" style="68" customWidth="1"/>
    <col min="4" max="4" width="76.83203125" style="62" customWidth="1"/>
    <col min="5" max="5" width="20.1640625" style="133" bestFit="1" customWidth="1" collapsed="1"/>
    <col min="6" max="7" width="20.1640625" style="133" customWidth="1"/>
    <col min="8" max="8" width="20.1640625" style="130" bestFit="1" customWidth="1"/>
    <col min="9" max="9" width="20.33203125" style="130" bestFit="1" customWidth="1"/>
    <col min="10" max="10" width="14.5" style="131" bestFit="1" customWidth="1"/>
    <col min="11" max="12" width="14.6640625" style="130" customWidth="1"/>
    <col min="13" max="13" width="17" style="130" customWidth="1"/>
    <col min="14" max="14" width="12.83203125" style="130" bestFit="1" customWidth="1"/>
    <col min="15" max="15" width="18.1640625" style="130" bestFit="1" customWidth="1"/>
    <col min="16" max="16" width="14.5" style="131" bestFit="1" customWidth="1"/>
    <col min="17" max="17" width="17" style="130" bestFit="1" customWidth="1"/>
    <col min="18" max="19" width="17" style="130" customWidth="1"/>
    <col min="20" max="20" width="17" style="130" bestFit="1" customWidth="1"/>
    <col min="21" max="21" width="18.1640625" style="130" customWidth="1"/>
    <col min="22" max="22" width="14.5" style="131" bestFit="1" customWidth="1"/>
    <col min="23" max="23" width="16" style="132" customWidth="1"/>
    <col min="24" max="25" width="10.83203125" style="132" customWidth="1"/>
    <col min="26" max="26" width="13" style="132" customWidth="1"/>
    <col min="27" max="28" width="10.83203125" style="132" customWidth="1"/>
    <col min="29" max="29" width="15" style="133" customWidth="1" collapsed="1"/>
    <col min="30" max="31" width="10.83203125" style="130" customWidth="1"/>
    <col min="32" max="32" width="16.33203125" style="130" customWidth="1"/>
    <col min="33" max="34" width="10.83203125" style="130" customWidth="1"/>
    <col min="35" max="35" width="16.6640625" style="130" customWidth="1"/>
    <col min="36" max="37" width="10.83203125" style="130" customWidth="1"/>
    <col min="38" max="38" width="13" style="130" customWidth="1"/>
    <col min="39" max="40" width="10.83203125" style="130" customWidth="1"/>
    <col min="41" max="41" width="13" style="130" customWidth="1"/>
    <col min="42" max="43" width="10.83203125" style="130" customWidth="1"/>
    <col min="44" max="44" width="21.5" style="62" customWidth="1"/>
    <col min="45" max="45" width="19.6640625" style="62" bestFit="1" customWidth="1"/>
    <col min="46" max="46" width="12.5" style="62" bestFit="1" customWidth="1"/>
    <col min="47" max="47" width="11.5" style="62" bestFit="1" customWidth="1"/>
    <col min="48" max="48" width="34.5" style="62" bestFit="1" customWidth="1"/>
    <col min="49" max="16384" width="9.33203125" style="62"/>
  </cols>
  <sheetData>
    <row r="1" spans="1:48" ht="20.25">
      <c r="A1" s="104"/>
      <c r="B1" s="62"/>
      <c r="C1" s="49" t="s">
        <v>38</v>
      </c>
      <c r="D1" s="49"/>
      <c r="E1" s="105">
        <v>9</v>
      </c>
      <c r="F1" s="105"/>
      <c r="G1" s="105"/>
      <c r="H1" s="106">
        <v>12</v>
      </c>
      <c r="I1" s="106"/>
      <c r="J1" s="107"/>
      <c r="K1" s="106">
        <v>8</v>
      </c>
      <c r="L1" s="106"/>
      <c r="M1" s="106"/>
      <c r="N1" s="106">
        <v>11</v>
      </c>
      <c r="O1" s="106"/>
      <c r="P1" s="107"/>
      <c r="Q1" s="106">
        <v>10</v>
      </c>
      <c r="R1" s="106"/>
      <c r="S1" s="106"/>
      <c r="T1" s="106">
        <v>13</v>
      </c>
      <c r="U1" s="108"/>
      <c r="V1" s="107"/>
      <c r="W1" s="109"/>
      <c r="X1" s="110"/>
      <c r="Y1" s="109"/>
      <c r="Z1" s="109"/>
      <c r="AA1" s="109"/>
      <c r="AB1" s="109"/>
      <c r="AC1" s="105"/>
      <c r="AD1" s="106"/>
      <c r="AE1" s="106"/>
      <c r="AF1" s="106">
        <v>8</v>
      </c>
      <c r="AG1" s="106">
        <v>11</v>
      </c>
      <c r="AH1" s="106"/>
      <c r="AI1" s="106">
        <v>10</v>
      </c>
      <c r="AJ1" s="106">
        <v>13</v>
      </c>
      <c r="AK1" s="106"/>
      <c r="AL1" s="106"/>
      <c r="AM1" s="106"/>
      <c r="AN1" s="106"/>
      <c r="AO1" s="106"/>
      <c r="AP1" s="106"/>
      <c r="AQ1" s="106"/>
      <c r="AR1" s="111"/>
      <c r="AS1" s="111"/>
      <c r="AT1" s="111"/>
      <c r="AU1" s="111"/>
      <c r="AV1" s="111"/>
    </row>
    <row r="2" spans="1:48" ht="68.25" customHeight="1">
      <c r="A2" s="112"/>
      <c r="B2" s="28"/>
      <c r="C2" s="49"/>
      <c r="D2" s="49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13"/>
      <c r="Q2" s="114"/>
      <c r="R2" s="114"/>
      <c r="S2" s="114"/>
      <c r="T2" s="114"/>
      <c r="U2" s="115"/>
      <c r="V2" s="113"/>
      <c r="W2" s="116"/>
      <c r="X2" s="117"/>
      <c r="Y2" s="116"/>
      <c r="Z2" s="116"/>
      <c r="AA2" s="116"/>
      <c r="AB2" s="116"/>
      <c r="AC2" s="158" t="s">
        <v>50</v>
      </c>
      <c r="AD2" s="159"/>
      <c r="AE2" s="159"/>
      <c r="AF2" s="159"/>
      <c r="AG2" s="159"/>
      <c r="AH2" s="159"/>
      <c r="AI2" s="159"/>
      <c r="AJ2" s="159"/>
      <c r="AK2" s="160"/>
      <c r="AL2" s="161" t="s">
        <v>49</v>
      </c>
      <c r="AM2" s="162"/>
      <c r="AN2" s="162"/>
      <c r="AO2" s="162"/>
      <c r="AP2" s="162"/>
      <c r="AQ2" s="163"/>
      <c r="AR2" s="28"/>
      <c r="AS2" s="28"/>
      <c r="AT2" s="28"/>
      <c r="AU2" s="28"/>
      <c r="AV2" s="28"/>
    </row>
    <row r="3" spans="1:48" ht="18.75" customHeight="1">
      <c r="A3" s="112"/>
      <c r="B3" s="49"/>
      <c r="C3" s="49"/>
      <c r="D3" s="49"/>
      <c r="E3" s="149" t="s">
        <v>93</v>
      </c>
      <c r="F3" s="150"/>
      <c r="G3" s="150"/>
      <c r="H3" s="150"/>
      <c r="I3" s="150"/>
      <c r="J3" s="151"/>
      <c r="K3" s="149" t="s">
        <v>94</v>
      </c>
      <c r="L3" s="150"/>
      <c r="M3" s="150"/>
      <c r="N3" s="150"/>
      <c r="O3" s="150"/>
      <c r="P3" s="151"/>
      <c r="Q3" s="149" t="s">
        <v>95</v>
      </c>
      <c r="R3" s="150"/>
      <c r="S3" s="150"/>
      <c r="T3" s="150"/>
      <c r="U3" s="150"/>
      <c r="V3" s="151"/>
      <c r="W3" s="152" t="s">
        <v>96</v>
      </c>
      <c r="X3" s="153"/>
      <c r="Y3" s="154"/>
      <c r="Z3" s="152" t="s">
        <v>97</v>
      </c>
      <c r="AA3" s="153"/>
      <c r="AB3" s="153"/>
      <c r="AC3" s="155" t="s">
        <v>43</v>
      </c>
      <c r="AD3" s="156"/>
      <c r="AE3" s="156"/>
      <c r="AF3" s="155" t="s">
        <v>44</v>
      </c>
      <c r="AG3" s="156"/>
      <c r="AH3" s="156"/>
      <c r="AI3" s="155" t="s">
        <v>45</v>
      </c>
      <c r="AJ3" s="156"/>
      <c r="AK3" s="157"/>
      <c r="AL3" s="155" t="s">
        <v>47</v>
      </c>
      <c r="AM3" s="156"/>
      <c r="AN3" s="157"/>
      <c r="AO3" s="155" t="s">
        <v>48</v>
      </c>
      <c r="AP3" s="156"/>
      <c r="AQ3" s="157"/>
      <c r="AR3" s="146" t="s">
        <v>24</v>
      </c>
      <c r="AS3" s="147"/>
      <c r="AT3" s="147"/>
      <c r="AU3" s="147"/>
      <c r="AV3" s="148"/>
    </row>
    <row r="4" spans="1:48" s="55" customFormat="1" ht="65.25" customHeight="1" thickBot="1">
      <c r="A4" s="50"/>
      <c r="B4" s="51" t="s">
        <v>25</v>
      </c>
      <c r="C4" s="20" t="s">
        <v>13</v>
      </c>
      <c r="D4" s="52" t="s">
        <v>14</v>
      </c>
      <c r="E4" s="90" t="s">
        <v>68</v>
      </c>
      <c r="F4" s="90" t="s">
        <v>42</v>
      </c>
      <c r="G4" s="90" t="s">
        <v>51</v>
      </c>
      <c r="H4" s="53">
        <v>2014</v>
      </c>
      <c r="I4" s="53">
        <v>2015</v>
      </c>
      <c r="J4" s="54" t="s">
        <v>29</v>
      </c>
      <c r="K4" s="90" t="s">
        <v>68</v>
      </c>
      <c r="L4" s="90" t="s">
        <v>42</v>
      </c>
      <c r="M4" s="90" t="s">
        <v>51</v>
      </c>
      <c r="N4" s="53">
        <v>2014</v>
      </c>
      <c r="O4" s="53">
        <v>2015</v>
      </c>
      <c r="P4" s="54" t="s">
        <v>29</v>
      </c>
      <c r="Q4" s="90" t="s">
        <v>68</v>
      </c>
      <c r="R4" s="90" t="s">
        <v>42</v>
      </c>
      <c r="S4" s="90" t="s">
        <v>51</v>
      </c>
      <c r="T4" s="53">
        <v>2014</v>
      </c>
      <c r="U4" s="53">
        <v>2015</v>
      </c>
      <c r="V4" s="54" t="s">
        <v>29</v>
      </c>
      <c r="W4" s="90" t="s">
        <v>42</v>
      </c>
      <c r="X4" s="90" t="s">
        <v>32</v>
      </c>
      <c r="Y4" s="72">
        <v>2015</v>
      </c>
      <c r="Z4" s="91" t="s">
        <v>34</v>
      </c>
      <c r="AA4" s="90" t="s">
        <v>32</v>
      </c>
      <c r="AB4" s="72">
        <v>2015</v>
      </c>
      <c r="AC4" s="90" t="s">
        <v>42</v>
      </c>
      <c r="AD4" s="90" t="s">
        <v>32</v>
      </c>
      <c r="AE4" s="90">
        <v>2015</v>
      </c>
      <c r="AF4" s="90" t="s">
        <v>46</v>
      </c>
      <c r="AG4" s="90" t="s">
        <v>32</v>
      </c>
      <c r="AH4" s="90">
        <v>2015</v>
      </c>
      <c r="AI4" s="90" t="s">
        <v>46</v>
      </c>
      <c r="AJ4" s="90" t="s">
        <v>32</v>
      </c>
      <c r="AK4" s="90">
        <v>2015</v>
      </c>
      <c r="AL4" s="90" t="s">
        <v>46</v>
      </c>
      <c r="AM4" s="90" t="s">
        <v>32</v>
      </c>
      <c r="AN4" s="90">
        <v>2015</v>
      </c>
      <c r="AO4" s="90" t="s">
        <v>46</v>
      </c>
      <c r="AP4" s="90" t="s">
        <v>32</v>
      </c>
      <c r="AQ4" s="90">
        <v>2015</v>
      </c>
      <c r="AR4" s="20" t="s">
        <v>0</v>
      </c>
      <c r="AS4" s="20" t="s">
        <v>1</v>
      </c>
      <c r="AT4" s="20" t="s">
        <v>2</v>
      </c>
      <c r="AU4" s="20" t="s">
        <v>3</v>
      </c>
      <c r="AV4" s="20" t="s">
        <v>4</v>
      </c>
    </row>
    <row r="5" spans="1:48" ht="15.75" customHeight="1" thickTop="1">
      <c r="A5" s="28"/>
      <c r="B5" s="56" t="s">
        <v>26</v>
      </c>
      <c r="C5" s="25" t="s">
        <v>73</v>
      </c>
      <c r="D5" s="26" t="s">
        <v>71</v>
      </c>
      <c r="E5" s="57">
        <v>324639</v>
      </c>
      <c r="F5" s="57">
        <v>33221</v>
      </c>
      <c r="G5" s="57">
        <v>0</v>
      </c>
      <c r="H5" s="57">
        <v>406975</v>
      </c>
      <c r="I5" s="57">
        <v>447994</v>
      </c>
      <c r="J5" s="58">
        <f>IF(I$10=0,0,I5/I$10)</f>
        <v>0.13322152091650497</v>
      </c>
      <c r="K5" s="57">
        <v>418</v>
      </c>
      <c r="L5" s="57">
        <v>2</v>
      </c>
      <c r="M5" s="57">
        <v>0</v>
      </c>
      <c r="N5" s="57">
        <v>553</v>
      </c>
      <c r="O5" s="57">
        <v>0</v>
      </c>
      <c r="P5" s="58">
        <f>IF(O$10=0,0,O5/O$10)</f>
        <v>0</v>
      </c>
      <c r="Q5" s="57">
        <v>16105</v>
      </c>
      <c r="R5" s="57">
        <v>3091</v>
      </c>
      <c r="S5" s="57">
        <v>0</v>
      </c>
      <c r="T5" s="57">
        <v>23002</v>
      </c>
      <c r="U5" s="57">
        <v>26642</v>
      </c>
      <c r="V5" s="58">
        <f>IF(U$10=0,0,U5/U$10)</f>
        <v>0.22332497883433783</v>
      </c>
      <c r="W5" s="59">
        <v>0.2</v>
      </c>
      <c r="X5" s="59">
        <v>1.06</v>
      </c>
      <c r="Y5" s="59">
        <v>1.04</v>
      </c>
      <c r="Z5" s="59">
        <v>0.2</v>
      </c>
      <c r="AA5" s="59">
        <v>2.42</v>
      </c>
      <c r="AB5" s="59">
        <v>1.26</v>
      </c>
      <c r="AC5" s="57" t="e">
        <f>SUM(#REF!)</f>
        <v>#REF!</v>
      </c>
      <c r="AD5" s="57" t="e">
        <f>SUM(#REF!)</f>
        <v>#REF!</v>
      </c>
      <c r="AE5" s="57" t="e">
        <f>SUM(#REF!)</f>
        <v>#REF!</v>
      </c>
      <c r="AF5" s="57" t="e">
        <f>SUM(#REF!)</f>
        <v>#REF!</v>
      </c>
      <c r="AG5" s="57" t="e">
        <f>SUM(#REF!)</f>
        <v>#REF!</v>
      </c>
      <c r="AH5" s="57" t="e">
        <f>SUM(#REF!)</f>
        <v>#REF!</v>
      </c>
      <c r="AI5" s="57" t="e">
        <f>SUM(#REF!)</f>
        <v>#REF!</v>
      </c>
      <c r="AJ5" s="57" t="e">
        <f>SUM(#REF!)</f>
        <v>#REF!</v>
      </c>
      <c r="AK5" s="57" t="e">
        <f>SUM(#REF!)</f>
        <v>#REF!</v>
      </c>
      <c r="AL5" s="57"/>
      <c r="AM5" s="57"/>
      <c r="AN5" s="57"/>
      <c r="AO5" s="57"/>
      <c r="AP5" s="57"/>
      <c r="AQ5" s="57"/>
      <c r="AR5" s="60" t="s">
        <v>7</v>
      </c>
      <c r="AS5" s="60" t="s">
        <v>5</v>
      </c>
      <c r="AT5" s="61"/>
      <c r="AU5" s="61" t="s">
        <v>8</v>
      </c>
      <c r="AV5" s="61" t="s">
        <v>6</v>
      </c>
    </row>
    <row r="6" spans="1:48">
      <c r="A6" s="28"/>
      <c r="B6" s="63"/>
      <c r="C6" s="34" t="s">
        <v>74</v>
      </c>
      <c r="D6" s="35" t="s">
        <v>72</v>
      </c>
      <c r="E6" s="65">
        <v>2945073</v>
      </c>
      <c r="F6" s="65">
        <v>137383</v>
      </c>
      <c r="G6" s="65">
        <v>0</v>
      </c>
      <c r="H6" s="65">
        <v>2945073</v>
      </c>
      <c r="I6" s="65">
        <v>720790</v>
      </c>
      <c r="J6" s="64">
        <f>IF(I$10=0,0,I6/I$10)</f>
        <v>0.21434380831307476</v>
      </c>
      <c r="K6" s="65">
        <v>788</v>
      </c>
      <c r="L6" s="65">
        <v>0</v>
      </c>
      <c r="M6" s="65">
        <v>0</v>
      </c>
      <c r="N6" s="65">
        <v>788</v>
      </c>
      <c r="O6" s="65">
        <v>97</v>
      </c>
      <c r="P6" s="64">
        <f>IF(O$10=0,0,O6/O$10)</f>
        <v>1</v>
      </c>
      <c r="Q6" s="65">
        <v>280737</v>
      </c>
      <c r="R6" s="65">
        <v>-83</v>
      </c>
      <c r="S6" s="65">
        <v>0</v>
      </c>
      <c r="T6" s="65">
        <v>280737</v>
      </c>
      <c r="U6" s="65">
        <v>8295</v>
      </c>
      <c r="V6" s="64">
        <f>IF(U$10=0,0,U6/U$10)</f>
        <v>6.9532343646529257E-2</v>
      </c>
      <c r="W6" s="67">
        <v>0.37</v>
      </c>
      <c r="X6" s="67">
        <v>1.94</v>
      </c>
      <c r="Y6" s="67">
        <v>1.32</v>
      </c>
      <c r="Z6" s="67">
        <v>0.37</v>
      </c>
      <c r="AA6" s="67">
        <v>9.36</v>
      </c>
      <c r="AB6" s="67">
        <v>1.72</v>
      </c>
      <c r="AC6" s="65" t="e">
        <f>SUM(#REF!)</f>
        <v>#REF!</v>
      </c>
      <c r="AD6" s="65" t="e">
        <f>SUM(#REF!)</f>
        <v>#REF!</v>
      </c>
      <c r="AE6" s="65" t="e">
        <f>SUM(#REF!)</f>
        <v>#REF!</v>
      </c>
      <c r="AF6" s="65" t="e">
        <f>SUM(#REF!)</f>
        <v>#REF!</v>
      </c>
      <c r="AG6" s="65" t="e">
        <f>SUM(#REF!)</f>
        <v>#REF!</v>
      </c>
      <c r="AH6" s="65" t="e">
        <f>SUM(#REF!)</f>
        <v>#REF!</v>
      </c>
      <c r="AI6" s="65" t="e">
        <f>SUM(#REF!)</f>
        <v>#REF!</v>
      </c>
      <c r="AJ6" s="65" t="e">
        <f>SUM(#REF!)</f>
        <v>#REF!</v>
      </c>
      <c r="AK6" s="65" t="e">
        <f>SUM(#REF!)</f>
        <v>#REF!</v>
      </c>
      <c r="AL6" s="65"/>
      <c r="AM6" s="65"/>
      <c r="AN6" s="65"/>
      <c r="AO6" s="65"/>
      <c r="AP6" s="65"/>
      <c r="AQ6" s="65"/>
      <c r="AR6" s="38" t="s">
        <v>7</v>
      </c>
      <c r="AS6" s="38" t="s">
        <v>9</v>
      </c>
      <c r="AT6" s="2"/>
      <c r="AU6" s="61" t="s">
        <v>8</v>
      </c>
      <c r="AV6" s="2" t="s">
        <v>10</v>
      </c>
    </row>
    <row r="7" spans="1:48">
      <c r="A7" s="28"/>
      <c r="B7" s="63"/>
      <c r="C7" s="34" t="s">
        <v>75</v>
      </c>
      <c r="D7" s="36" t="s">
        <v>76</v>
      </c>
      <c r="E7" s="65">
        <v>2209520</v>
      </c>
      <c r="F7" s="65">
        <v>78278</v>
      </c>
      <c r="G7" s="65">
        <v>0</v>
      </c>
      <c r="H7" s="65">
        <v>2214766</v>
      </c>
      <c r="I7" s="65">
        <v>2193991</v>
      </c>
      <c r="J7" s="66">
        <f>IF(I$10=0,0,I7/I$10)</f>
        <v>0.65243467077042028</v>
      </c>
      <c r="K7" s="65">
        <v>2</v>
      </c>
      <c r="L7" s="65">
        <v>0</v>
      </c>
      <c r="M7" s="65">
        <v>0</v>
      </c>
      <c r="N7" s="65">
        <v>3</v>
      </c>
      <c r="O7" s="65">
        <v>0</v>
      </c>
      <c r="P7" s="66">
        <f>IF(O$10=0,0,O7/O$10)</f>
        <v>0</v>
      </c>
      <c r="Q7" s="65">
        <v>124858</v>
      </c>
      <c r="R7" s="65">
        <v>0</v>
      </c>
      <c r="S7" s="65">
        <v>0</v>
      </c>
      <c r="T7" s="65">
        <v>124723</v>
      </c>
      <c r="U7" s="65">
        <v>84360</v>
      </c>
      <c r="V7" s="66">
        <f>IF(U$10=0,0,U7/U$10)</f>
        <v>0.70714267751913296</v>
      </c>
      <c r="W7" s="67">
        <v>0.02</v>
      </c>
      <c r="X7" s="67">
        <v>1.35</v>
      </c>
      <c r="Y7" s="67">
        <v>2.69</v>
      </c>
      <c r="Z7" s="67">
        <v>0.02</v>
      </c>
      <c r="AA7" s="67">
        <v>1.35</v>
      </c>
      <c r="AB7" s="67">
        <v>2.69</v>
      </c>
      <c r="AC7" s="65" t="e">
        <f>SUM(#REF!)</f>
        <v>#REF!</v>
      </c>
      <c r="AD7" s="65" t="e">
        <f>SUM(#REF!)</f>
        <v>#REF!</v>
      </c>
      <c r="AE7" s="65" t="e">
        <f>SUM(#REF!)</f>
        <v>#REF!</v>
      </c>
      <c r="AF7" s="65" t="e">
        <f>SUM(#REF!)</f>
        <v>#REF!</v>
      </c>
      <c r="AG7" s="65" t="e">
        <f>SUM(#REF!)</f>
        <v>#REF!</v>
      </c>
      <c r="AH7" s="65" t="e">
        <f>SUM(#REF!)</f>
        <v>#REF!</v>
      </c>
      <c r="AI7" s="65" t="e">
        <f>SUM(#REF!)</f>
        <v>#REF!</v>
      </c>
      <c r="AJ7" s="65" t="e">
        <f>SUM(#REF!)</f>
        <v>#REF!</v>
      </c>
      <c r="AK7" s="65" t="e">
        <f>SUM(#REF!)</f>
        <v>#REF!</v>
      </c>
      <c r="AL7" s="65"/>
      <c r="AM7" s="65"/>
      <c r="AN7" s="65"/>
      <c r="AO7" s="65"/>
      <c r="AP7" s="65"/>
      <c r="AQ7" s="65"/>
      <c r="AR7" s="38" t="s">
        <v>7</v>
      </c>
      <c r="AS7" s="38" t="s">
        <v>5</v>
      </c>
      <c r="AT7" s="2"/>
      <c r="AU7" s="2" t="s">
        <v>8</v>
      </c>
      <c r="AV7" s="2" t="s">
        <v>6</v>
      </c>
    </row>
    <row r="8" spans="1:48">
      <c r="A8" s="28"/>
      <c r="B8" s="63"/>
      <c r="C8" s="34" t="s">
        <v>77</v>
      </c>
      <c r="D8" s="36" t="s">
        <v>78</v>
      </c>
      <c r="E8" s="65" t="s">
        <v>92</v>
      </c>
      <c r="F8" s="65" t="s">
        <v>92</v>
      </c>
      <c r="G8" s="65" t="s">
        <v>92</v>
      </c>
      <c r="H8" s="65" t="s">
        <v>92</v>
      </c>
      <c r="I8" s="65" t="s">
        <v>92</v>
      </c>
      <c r="J8" s="65" t="s">
        <v>92</v>
      </c>
      <c r="K8" s="65" t="s">
        <v>92</v>
      </c>
      <c r="L8" s="65" t="s">
        <v>92</v>
      </c>
      <c r="M8" s="65" t="s">
        <v>92</v>
      </c>
      <c r="N8" s="65" t="s">
        <v>92</v>
      </c>
      <c r="O8" s="65" t="s">
        <v>92</v>
      </c>
      <c r="P8" s="65" t="s">
        <v>92</v>
      </c>
      <c r="Q8" s="65" t="s">
        <v>92</v>
      </c>
      <c r="R8" s="65" t="s">
        <v>92</v>
      </c>
      <c r="S8" s="65">
        <v>0</v>
      </c>
      <c r="T8" s="65" t="s">
        <v>92</v>
      </c>
      <c r="U8" s="65" t="s">
        <v>92</v>
      </c>
      <c r="V8" s="65" t="s">
        <v>92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5" t="e">
        <f>SUM(#REF!)</f>
        <v>#REF!</v>
      </c>
      <c r="AD8" s="65" t="e">
        <f>SUM(#REF!)</f>
        <v>#REF!</v>
      </c>
      <c r="AE8" s="65" t="e">
        <f>SUM(#REF!)</f>
        <v>#REF!</v>
      </c>
      <c r="AF8" s="65" t="e">
        <f>SUM(#REF!)</f>
        <v>#REF!</v>
      </c>
      <c r="AG8" s="65" t="e">
        <f>SUM(#REF!)</f>
        <v>#REF!</v>
      </c>
      <c r="AH8" s="65" t="e">
        <f>SUM(#REF!)</f>
        <v>#REF!</v>
      </c>
      <c r="AI8" s="65" t="e">
        <f>SUM(#REF!)</f>
        <v>#REF!</v>
      </c>
      <c r="AJ8" s="65" t="e">
        <f>SUM(#REF!)</f>
        <v>#REF!</v>
      </c>
      <c r="AK8" s="65" t="e">
        <f>SUM(#REF!)</f>
        <v>#REF!</v>
      </c>
      <c r="AL8" s="65"/>
      <c r="AM8" s="65"/>
      <c r="AN8" s="65"/>
      <c r="AO8" s="65"/>
      <c r="AP8" s="65"/>
      <c r="AQ8" s="65"/>
      <c r="AR8" s="38" t="s">
        <v>7</v>
      </c>
      <c r="AS8" s="38" t="s">
        <v>90</v>
      </c>
      <c r="AT8" s="2"/>
      <c r="AU8" s="2" t="s">
        <v>8</v>
      </c>
      <c r="AV8" s="2" t="s">
        <v>91</v>
      </c>
    </row>
    <row r="9" spans="1:48">
      <c r="A9" s="28"/>
      <c r="B9" s="63"/>
      <c r="C9" s="4" t="s">
        <v>12</v>
      </c>
      <c r="D9" s="36" t="s">
        <v>80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6">
        <f>IF(I$10=0,0,I9/I$10)</f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6">
        <f>IF(O$10=0,0,O9/O$10)</f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6">
        <f>IF(U$10=0,0,U9/U$10)</f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5">
        <v>0</v>
      </c>
      <c r="AD9" s="65">
        <v>0</v>
      </c>
      <c r="AE9" s="65">
        <v>0</v>
      </c>
      <c r="AF9" s="65">
        <v>0</v>
      </c>
      <c r="AG9" s="65">
        <v>0</v>
      </c>
      <c r="AH9" s="65">
        <v>0</v>
      </c>
      <c r="AI9" s="65">
        <v>0</v>
      </c>
      <c r="AJ9" s="65">
        <v>0</v>
      </c>
      <c r="AK9" s="65">
        <v>0</v>
      </c>
      <c r="AL9" s="65"/>
      <c r="AM9" s="65"/>
      <c r="AN9" s="65"/>
      <c r="AO9" s="65"/>
      <c r="AP9" s="65"/>
      <c r="AQ9" s="65"/>
      <c r="AR9" s="38"/>
      <c r="AS9" s="38"/>
      <c r="AT9" s="2"/>
      <c r="AU9" s="2"/>
      <c r="AV9" s="2"/>
    </row>
    <row r="10" spans="1:48">
      <c r="A10" s="28"/>
      <c r="B10" s="63"/>
      <c r="C10" s="3"/>
      <c r="D10" s="40" t="s">
        <v>82</v>
      </c>
      <c r="E10" s="5">
        <f>SUM(E5:E7)</f>
        <v>5479232</v>
      </c>
      <c r="F10" s="5">
        <f t="shared" ref="F10:I10" si="0">SUM(F5:F7)</f>
        <v>248882</v>
      </c>
      <c r="G10" s="5">
        <f t="shared" si="0"/>
        <v>0</v>
      </c>
      <c r="H10" s="5">
        <f t="shared" si="0"/>
        <v>5566814</v>
      </c>
      <c r="I10" s="5">
        <f t="shared" si="0"/>
        <v>3362775</v>
      </c>
      <c r="J10" s="69"/>
      <c r="K10" s="5">
        <f>SUM(K5:K7)</f>
        <v>1208</v>
      </c>
      <c r="L10" s="5">
        <f t="shared" ref="L10:O10" si="1">SUM(L5:L7)</f>
        <v>2</v>
      </c>
      <c r="M10" s="5">
        <f t="shared" si="1"/>
        <v>0</v>
      </c>
      <c r="N10" s="5">
        <f t="shared" si="1"/>
        <v>1344</v>
      </c>
      <c r="O10" s="5">
        <f t="shared" si="1"/>
        <v>97</v>
      </c>
      <c r="P10" s="69"/>
      <c r="Q10" s="5">
        <f>SUM(Q5:Q7)</f>
        <v>421700</v>
      </c>
      <c r="R10" s="5">
        <f t="shared" ref="R10:U10" si="2">SUM(R5:R7)</f>
        <v>3008</v>
      </c>
      <c r="S10" s="5">
        <f t="shared" si="2"/>
        <v>0</v>
      </c>
      <c r="T10" s="5">
        <f t="shared" si="2"/>
        <v>428462</v>
      </c>
      <c r="U10" s="5">
        <f t="shared" si="2"/>
        <v>119297</v>
      </c>
      <c r="V10" s="69"/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5" t="e">
        <f>AC9+#REF!+#REF!+#REF!+#REF!+#REF!+#REF!+#REF!+#REF!+AC8+AC7+AC6+AC5+#REF!</f>
        <v>#REF!</v>
      </c>
      <c r="AD10" s="5" t="e">
        <f>AD9+#REF!+#REF!+#REF!+#REF!+#REF!+#REF!+#REF!+#REF!+AD8+AD7+AD6+AD5+#REF!</f>
        <v>#REF!</v>
      </c>
      <c r="AE10" s="5" t="e">
        <f>AE9+#REF!+#REF!+#REF!+#REF!+#REF!+#REF!+#REF!+#REF!+AE8+AE7+AE6+AE5+#REF!</f>
        <v>#REF!</v>
      </c>
      <c r="AF10" s="5" t="e">
        <f>AF9+#REF!+#REF!+#REF!+#REF!+#REF!+#REF!+#REF!+#REF!+AF8+AF7+AF6+AF5+#REF!</f>
        <v>#REF!</v>
      </c>
      <c r="AG10" s="5" t="e">
        <f>AG9+#REF!+#REF!+#REF!+#REF!+#REF!+#REF!+#REF!+#REF!+AG8+AG7+AG6+AG5+#REF!</f>
        <v>#REF!</v>
      </c>
      <c r="AH10" s="5" t="e">
        <f>AH9+#REF!+#REF!+#REF!+#REF!+#REF!+#REF!+#REF!+#REF!+AH8+AH7+AH6+AH5+#REF!</f>
        <v>#REF!</v>
      </c>
      <c r="AI10" s="5" t="e">
        <f>AI9+#REF!+#REF!+#REF!+#REF!+#REF!+#REF!+#REF!+#REF!+AI8+AI7+AI6+AI5+#REF!</f>
        <v>#REF!</v>
      </c>
      <c r="AJ10" s="5" t="e">
        <f>AJ9+#REF!+#REF!+#REF!+#REF!+#REF!+#REF!+#REF!+#REF!+AJ8+AJ7+AJ6+AJ5+#REF!</f>
        <v>#REF!</v>
      </c>
      <c r="AK10" s="5" t="e">
        <f>AK9+#REF!+#REF!+#REF!+#REF!+#REF!+#REF!+#REF!+#REF!+AK8+AK7+AK6+AK5+#REF!</f>
        <v>#REF!</v>
      </c>
      <c r="AL10" s="5"/>
      <c r="AM10" s="5"/>
      <c r="AN10" s="5"/>
      <c r="AO10" s="5"/>
      <c r="AP10" s="5"/>
      <c r="AQ10" s="5"/>
      <c r="AR10" s="7"/>
      <c r="AS10" s="7"/>
      <c r="AT10" s="7"/>
      <c r="AU10" s="7"/>
      <c r="AV10" s="7"/>
    </row>
    <row r="11" spans="1:48" ht="21" customHeight="1">
      <c r="A11" s="28"/>
      <c r="B11" s="63"/>
      <c r="C11" s="118"/>
      <c r="D11" s="119"/>
      <c r="E11" s="120"/>
      <c r="F11" s="120"/>
      <c r="G11" s="120"/>
      <c r="H11" s="120"/>
      <c r="I11" s="120"/>
      <c r="J11" s="121"/>
      <c r="K11" s="120"/>
      <c r="L11" s="120"/>
      <c r="M11" s="120"/>
      <c r="N11" s="120"/>
      <c r="O11" s="120"/>
      <c r="P11" s="121"/>
      <c r="Q11" s="120"/>
      <c r="R11" s="120"/>
      <c r="S11" s="120"/>
      <c r="T11" s="120"/>
      <c r="U11" s="120"/>
      <c r="V11" s="121"/>
      <c r="W11" s="122"/>
      <c r="X11" s="122"/>
      <c r="Y11" s="122"/>
      <c r="Z11" s="122"/>
      <c r="AA11" s="122"/>
      <c r="AB11" s="122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3"/>
      <c r="AS11" s="123"/>
      <c r="AT11" s="123"/>
      <c r="AU11" s="123"/>
      <c r="AV11" s="124"/>
    </row>
    <row r="12" spans="1:48" ht="12.75" customHeight="1">
      <c r="B12" s="70"/>
      <c r="C12" s="71"/>
      <c r="D12" s="125"/>
      <c r="E12" s="126"/>
      <c r="F12" s="126"/>
      <c r="G12" s="126"/>
      <c r="H12" s="126"/>
      <c r="I12" s="126"/>
      <c r="J12" s="127"/>
      <c r="K12" s="126"/>
      <c r="L12" s="126"/>
      <c r="M12" s="126"/>
      <c r="N12" s="126"/>
      <c r="O12" s="126"/>
      <c r="P12" s="127"/>
      <c r="Q12" s="126"/>
      <c r="R12" s="126"/>
      <c r="S12" s="126"/>
      <c r="T12" s="126"/>
      <c r="U12" s="126"/>
      <c r="V12" s="127"/>
      <c r="W12" s="128"/>
      <c r="X12" s="128"/>
      <c r="Y12" s="128"/>
      <c r="Z12" s="128"/>
      <c r="AA12" s="128"/>
      <c r="AB12" s="128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71"/>
      <c r="AS12" s="71"/>
      <c r="AT12" s="71"/>
      <c r="AU12" s="71"/>
      <c r="AV12" s="71"/>
    </row>
    <row r="13" spans="1:48" ht="12.75" customHeight="1">
      <c r="B13" s="70"/>
      <c r="C13" s="79" t="s">
        <v>64</v>
      </c>
      <c r="D13" s="129"/>
      <c r="E13" s="130"/>
      <c r="F13" s="130"/>
      <c r="G13" s="130"/>
      <c r="AC13" s="130"/>
    </row>
    <row r="14" spans="1:48" ht="12.75" customHeight="1">
      <c r="B14" s="70"/>
      <c r="C14" s="79" t="s">
        <v>27</v>
      </c>
      <c r="D14" s="129"/>
      <c r="E14" s="130"/>
      <c r="F14" s="130"/>
      <c r="G14" s="130"/>
      <c r="AC14" s="130"/>
    </row>
    <row r="15" spans="1:48" ht="12.75" customHeight="1">
      <c r="B15" s="70"/>
      <c r="C15" s="79" t="s">
        <v>70</v>
      </c>
      <c r="D15" s="129"/>
      <c r="E15" s="130"/>
      <c r="F15" s="130"/>
      <c r="G15" s="130"/>
      <c r="AC15" s="130"/>
    </row>
    <row r="16" spans="1:48" ht="12.75" customHeight="1">
      <c r="B16" s="70"/>
      <c r="C16" s="79" t="s">
        <v>65</v>
      </c>
      <c r="D16" s="129"/>
      <c r="E16" s="130"/>
      <c r="F16" s="130"/>
      <c r="G16" s="130"/>
      <c r="AC16" s="130"/>
    </row>
    <row r="17" spans="2:29" ht="12.75" customHeight="1">
      <c r="B17" s="70"/>
      <c r="C17" s="79" t="s">
        <v>35</v>
      </c>
      <c r="D17" s="129"/>
      <c r="E17" s="130"/>
      <c r="F17" s="130"/>
      <c r="G17" s="130"/>
      <c r="AC17" s="130"/>
    </row>
    <row r="18" spans="2:29" ht="12.75" customHeight="1">
      <c r="B18" s="70"/>
      <c r="C18" s="79" t="s">
        <v>36</v>
      </c>
      <c r="D18" s="129"/>
      <c r="E18" s="130"/>
      <c r="F18" s="130"/>
      <c r="G18" s="130"/>
      <c r="AC18" s="130"/>
    </row>
    <row r="19" spans="2:29" ht="12.75" customHeight="1">
      <c r="B19" s="70"/>
      <c r="C19" s="79" t="s">
        <v>69</v>
      </c>
      <c r="D19" s="129"/>
      <c r="E19" s="130"/>
      <c r="F19" s="130"/>
      <c r="G19" s="130"/>
      <c r="AC19" s="130"/>
    </row>
    <row r="20" spans="2:29">
      <c r="B20" s="70"/>
      <c r="C20" s="28"/>
    </row>
    <row r="21" spans="2:29">
      <c r="B21" s="70"/>
    </row>
  </sheetData>
  <autoFilter ref="A4:AV11"/>
  <mergeCells count="14">
    <mergeCell ref="E2:O2"/>
    <mergeCell ref="AR3:AV3"/>
    <mergeCell ref="E3:J3"/>
    <mergeCell ref="K3:P3"/>
    <mergeCell ref="Q3:V3"/>
    <mergeCell ref="W3:Y3"/>
    <mergeCell ref="Z3:AB3"/>
    <mergeCell ref="AC3:AE3"/>
    <mergeCell ref="AF3:AH3"/>
    <mergeCell ref="AI3:AK3"/>
    <mergeCell ref="AC2:AK2"/>
    <mergeCell ref="AL2:AQ2"/>
    <mergeCell ref="AL3:AN3"/>
    <mergeCell ref="AO3:AQ3"/>
  </mergeCells>
  <dataValidations count="4">
    <dataValidation type="list" allowBlank="1" showInputMessage="1" showErrorMessage="1" sqref="AV5:AV11">
      <formula1>Utility_Grouping</formula1>
    </dataValidation>
    <dataValidation type="list" allowBlank="1" showInputMessage="1" showErrorMessage="1" sqref="AU5:AU11">
      <formula1>Program_Status</formula1>
    </dataValidation>
    <dataValidation type="list" allowBlank="1" showInputMessage="1" showErrorMessage="1" sqref="AS5:AS11">
      <formula1>Market_Sector</formula1>
    </dataValidation>
    <dataValidation type="list" allowBlank="1" showInputMessage="1" showErrorMessage="1" sqref="AR5:AR11">
      <formula1>Program_Type</formula1>
    </dataValidation>
  </dataValidations>
  <printOptions horizontalCentered="1" verticalCentered="1" gridLines="1"/>
  <pageMargins left="0.25" right="0.25" top="0.5" bottom="0.5" header="0" footer="0"/>
  <pageSetup paperSize="17" scale="69" fitToWidth="2" fitToHeight="2" orientation="landscape" r:id="rId1"/>
  <headerFooter alignWithMargins="0"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zoomScaleNormal="100" workbookViewId="0">
      <pane xSplit="3" ySplit="3" topLeftCell="E4" activePane="bottomRight" state="frozenSplit"/>
      <selection activeCell="D1" sqref="D1"/>
      <selection pane="topRight" activeCell="D1" sqref="D1"/>
      <selection pane="bottomLeft" activeCell="D1" sqref="D1"/>
      <selection pane="bottomRight" activeCell="K4" sqref="K4:K7"/>
    </sheetView>
  </sheetViews>
  <sheetFormatPr defaultColWidth="9.33203125" defaultRowHeight="12.75" outlineLevelCol="1"/>
  <cols>
    <col min="1" max="1" width="0" style="24" hidden="1" customWidth="1"/>
    <col min="2" max="2" width="15.33203125" style="48" customWidth="1"/>
    <col min="3" max="3" width="60.6640625" style="48" customWidth="1"/>
    <col min="4" max="4" width="11.83203125" style="48" hidden="1" customWidth="1" outlineLevel="1"/>
    <col min="5" max="5" width="17.5" style="13" customWidth="1" collapsed="1"/>
    <col min="6" max="8" width="17.5" style="13" customWidth="1"/>
    <col min="9" max="9" width="17.5" style="77" hidden="1" customWidth="1"/>
    <col min="10" max="15" width="17.5" style="13" customWidth="1"/>
    <col min="16" max="16" width="17.6640625" style="94" customWidth="1"/>
    <col min="17" max="17" width="15.33203125" style="94" customWidth="1"/>
    <col min="18" max="18" width="11.5" style="94" hidden="1" customWidth="1" outlineLevel="1"/>
    <col min="19" max="19" width="11.5" style="94" customWidth="1" collapsed="1"/>
    <col min="20" max="20" width="26.6640625" style="24" customWidth="1"/>
    <col min="21" max="22" width="2.33203125" style="28" customWidth="1"/>
    <col min="23" max="23" width="30.83203125" style="28" hidden="1" customWidth="1" outlineLevel="1"/>
    <col min="24" max="24" width="18.1640625" style="28" hidden="1" customWidth="1" outlineLevel="1"/>
    <col min="25" max="25" width="9.33203125" style="28" collapsed="1"/>
    <col min="26" max="16384" width="9.33203125" style="28"/>
  </cols>
  <sheetData>
    <row r="1" spans="1:24" ht="34.5" customHeight="1">
      <c r="B1" s="9" t="s">
        <v>39</v>
      </c>
      <c r="C1" s="28"/>
      <c r="D1" s="11"/>
      <c r="E1" s="12"/>
      <c r="F1" s="172"/>
      <c r="G1" s="172"/>
      <c r="H1" s="172"/>
      <c r="I1" s="172"/>
      <c r="J1" s="172"/>
      <c r="K1" s="172"/>
      <c r="L1" s="172"/>
      <c r="M1" s="81"/>
      <c r="N1" s="81"/>
    </row>
    <row r="2" spans="1:24" ht="41.45" customHeight="1">
      <c r="B2" s="95"/>
      <c r="C2" s="96"/>
      <c r="D2" s="97"/>
      <c r="E2" s="166" t="s">
        <v>31</v>
      </c>
      <c r="F2" s="167"/>
      <c r="G2" s="167"/>
      <c r="H2" s="168"/>
      <c r="I2" s="169" t="s">
        <v>60</v>
      </c>
      <c r="J2" s="170"/>
      <c r="K2" s="170"/>
      <c r="L2" s="171"/>
      <c r="M2" s="164" t="s">
        <v>40</v>
      </c>
      <c r="N2" s="164"/>
      <c r="O2" s="164"/>
      <c r="P2" s="165"/>
      <c r="Q2" s="165"/>
      <c r="R2" s="165"/>
      <c r="S2" s="165"/>
      <c r="T2" s="165"/>
    </row>
    <row r="3" spans="1:24" s="19" customFormat="1" ht="93.6" customHeight="1" thickBot="1">
      <c r="A3" s="19" t="s">
        <v>20</v>
      </c>
      <c r="B3" s="20" t="s">
        <v>30</v>
      </c>
      <c r="C3" s="21" t="s">
        <v>14</v>
      </c>
      <c r="D3" s="98">
        <v>1</v>
      </c>
      <c r="E3" s="99" t="s">
        <v>52</v>
      </c>
      <c r="F3" s="99" t="s">
        <v>86</v>
      </c>
      <c r="G3" s="78" t="s">
        <v>67</v>
      </c>
      <c r="H3" s="99" t="s">
        <v>85</v>
      </c>
      <c r="I3" s="100" t="s">
        <v>87</v>
      </c>
      <c r="J3" s="92" t="s">
        <v>55</v>
      </c>
      <c r="K3" s="92" t="s">
        <v>53</v>
      </c>
      <c r="L3" s="92" t="s">
        <v>54</v>
      </c>
      <c r="M3" s="101" t="s">
        <v>41</v>
      </c>
      <c r="N3" s="101" t="s">
        <v>61</v>
      </c>
      <c r="O3" s="20" t="s">
        <v>22</v>
      </c>
      <c r="P3" s="20" t="s">
        <v>0</v>
      </c>
      <c r="Q3" s="20" t="s">
        <v>1</v>
      </c>
      <c r="R3" s="20" t="s">
        <v>2</v>
      </c>
      <c r="S3" s="20" t="s">
        <v>3</v>
      </c>
      <c r="T3" s="20" t="s">
        <v>4</v>
      </c>
      <c r="U3" s="19">
        <v>2</v>
      </c>
      <c r="V3" s="19">
        <v>3</v>
      </c>
      <c r="X3" s="19" t="s">
        <v>19</v>
      </c>
    </row>
    <row r="4" spans="1:24" ht="13.5" thickTop="1">
      <c r="A4" s="24">
        <v>1</v>
      </c>
      <c r="B4" s="25" t="s">
        <v>73</v>
      </c>
      <c r="C4" s="26" t="s">
        <v>71</v>
      </c>
      <c r="D4" s="25"/>
      <c r="E4" s="27">
        <v>860971</v>
      </c>
      <c r="F4" s="27">
        <f>24146+8852+142136+15535+7986+33861</f>
        <v>232516</v>
      </c>
      <c r="G4" s="27">
        <v>0</v>
      </c>
      <c r="H4" s="27">
        <f>(E4-F4)+G4</f>
        <v>628455</v>
      </c>
      <c r="I4" s="74" t="e">
        <f>SUM(#REF!)</f>
        <v>#REF!</v>
      </c>
      <c r="J4" s="27">
        <v>106000</v>
      </c>
      <c r="K4" s="27">
        <f>E4-(J4+F4)</f>
        <v>522455</v>
      </c>
      <c r="L4" s="27">
        <v>0</v>
      </c>
      <c r="M4" s="27">
        <v>0</v>
      </c>
      <c r="N4" s="27">
        <f>E4-(J4+F4)</f>
        <v>522455</v>
      </c>
      <c r="O4" s="27">
        <f>SUM(M4:N4)</f>
        <v>522455</v>
      </c>
      <c r="P4" s="1" t="s">
        <v>89</v>
      </c>
      <c r="Q4" s="1" t="s">
        <v>5</v>
      </c>
      <c r="R4" s="1"/>
      <c r="S4" s="1" t="s">
        <v>8</v>
      </c>
      <c r="T4" s="1" t="s">
        <v>6</v>
      </c>
      <c r="X4" s="29" t="e">
        <f>SUM(E4,L4,#REF!)-#REF!</f>
        <v>#REF!</v>
      </c>
    </row>
    <row r="5" spans="1:24">
      <c r="A5" s="24">
        <v>2</v>
      </c>
      <c r="B5" s="25" t="s">
        <v>74</v>
      </c>
      <c r="C5" s="35" t="s">
        <v>72</v>
      </c>
      <c r="D5" s="34"/>
      <c r="E5" s="37">
        <v>1380817</v>
      </c>
      <c r="F5" s="37">
        <v>258634</v>
      </c>
      <c r="G5" s="37">
        <v>0</v>
      </c>
      <c r="H5" s="27">
        <f t="shared" ref="H5:H8" si="0">(E5-F5)+G5</f>
        <v>1122183</v>
      </c>
      <c r="I5" s="75" t="e">
        <f>SUM(#REF!)</f>
        <v>#REF!</v>
      </c>
      <c r="J5" s="27">
        <v>200000</v>
      </c>
      <c r="K5" s="27">
        <f t="shared" ref="K5:K7" si="1">E5-(J5+F5)</f>
        <v>922183</v>
      </c>
      <c r="L5" s="37">
        <v>0</v>
      </c>
      <c r="M5" s="27">
        <v>0</v>
      </c>
      <c r="N5" s="27">
        <f t="shared" ref="N5:N7" si="2">E5-(J5+F5)</f>
        <v>922183</v>
      </c>
      <c r="O5" s="37">
        <f t="shared" ref="O5:O7" si="3">SUM(M5:N5)</f>
        <v>922183</v>
      </c>
      <c r="P5" s="1" t="s">
        <v>89</v>
      </c>
      <c r="Q5" s="1" t="s">
        <v>9</v>
      </c>
      <c r="R5" s="1"/>
      <c r="S5" s="1" t="s">
        <v>8</v>
      </c>
      <c r="T5" s="1" t="s">
        <v>10</v>
      </c>
      <c r="X5" s="29" t="e">
        <f>SUM(E5,L5,#REF!)-#REF!</f>
        <v>#REF!</v>
      </c>
    </row>
    <row r="6" spans="1:24">
      <c r="A6" s="24">
        <v>3</v>
      </c>
      <c r="B6" s="25" t="s">
        <v>75</v>
      </c>
      <c r="C6" s="36" t="s">
        <v>76</v>
      </c>
      <c r="D6" s="34"/>
      <c r="E6" s="37">
        <v>473417</v>
      </c>
      <c r="F6" s="37">
        <v>214027.58</v>
      </c>
      <c r="G6" s="37">
        <v>0</v>
      </c>
      <c r="H6" s="27">
        <f t="shared" si="0"/>
        <v>259389.42</v>
      </c>
      <c r="I6" s="75" t="e">
        <f>SUM(#REF!)</f>
        <v>#REF!</v>
      </c>
      <c r="J6" s="27">
        <v>0</v>
      </c>
      <c r="K6" s="27">
        <f t="shared" si="1"/>
        <v>259389.42</v>
      </c>
      <c r="L6" s="37">
        <v>0</v>
      </c>
      <c r="M6" s="37">
        <v>0</v>
      </c>
      <c r="N6" s="27">
        <f t="shared" si="2"/>
        <v>259389.42</v>
      </c>
      <c r="O6" s="37">
        <f t="shared" si="3"/>
        <v>259389.42</v>
      </c>
      <c r="P6" s="1" t="s">
        <v>89</v>
      </c>
      <c r="Q6" s="1" t="s">
        <v>5</v>
      </c>
      <c r="R6" s="1"/>
      <c r="S6" s="1" t="s">
        <v>8</v>
      </c>
      <c r="T6" s="1" t="s">
        <v>6</v>
      </c>
      <c r="X6" s="29" t="e">
        <f>SUM(E6,L6,#REF!)-#REF!</f>
        <v>#REF!</v>
      </c>
    </row>
    <row r="7" spans="1:24" ht="14.25">
      <c r="A7" s="24">
        <v>4</v>
      </c>
      <c r="B7" s="25" t="s">
        <v>77</v>
      </c>
      <c r="C7" s="36" t="s">
        <v>83</v>
      </c>
      <c r="D7" s="34"/>
      <c r="E7" s="37">
        <v>1300000</v>
      </c>
      <c r="F7" s="37">
        <v>34913</v>
      </c>
      <c r="G7" s="37">
        <v>0</v>
      </c>
      <c r="H7" s="27">
        <f t="shared" si="0"/>
        <v>1265087</v>
      </c>
      <c r="I7" s="75" t="e">
        <f>SUM(#REF!)</f>
        <v>#REF!</v>
      </c>
      <c r="J7" s="27">
        <v>1047500</v>
      </c>
      <c r="K7" s="27">
        <f t="shared" si="1"/>
        <v>217587</v>
      </c>
      <c r="L7" s="37">
        <v>0</v>
      </c>
      <c r="M7" s="37">
        <v>0</v>
      </c>
      <c r="N7" s="27">
        <f t="shared" si="2"/>
        <v>217587</v>
      </c>
      <c r="O7" s="37">
        <f t="shared" si="3"/>
        <v>217587</v>
      </c>
      <c r="P7" s="1" t="s">
        <v>89</v>
      </c>
      <c r="Q7" s="1" t="s">
        <v>90</v>
      </c>
      <c r="R7" s="1"/>
      <c r="S7" s="1" t="s">
        <v>8</v>
      </c>
      <c r="T7" s="1" t="s">
        <v>91</v>
      </c>
      <c r="X7" s="29" t="e">
        <f>SUM(E7,L7,#REF!)-#REF!</f>
        <v>#REF!</v>
      </c>
    </row>
    <row r="8" spans="1:24" s="43" customFormat="1" ht="18" customHeight="1">
      <c r="A8" s="39">
        <v>14.1</v>
      </c>
      <c r="B8" s="3"/>
      <c r="C8" s="40" t="s">
        <v>79</v>
      </c>
      <c r="D8" s="41"/>
      <c r="E8" s="42">
        <f>SUM(E4:E7)</f>
        <v>4015205</v>
      </c>
      <c r="F8" s="42">
        <f>SUM(F4:F7)</f>
        <v>740090.58</v>
      </c>
      <c r="G8" s="42">
        <v>0</v>
      </c>
      <c r="H8" s="27">
        <f t="shared" si="0"/>
        <v>3275114.42</v>
      </c>
      <c r="I8" s="76" t="e">
        <f>I4+I5+I6+I7+#REF!+#REF!+#REF!+#REF!+#REF!+#REF!+#REF!+#REF!+#REF!+#REF!</f>
        <v>#REF!</v>
      </c>
      <c r="J8" s="27">
        <f t="shared" ref="J8" si="4">E8-F8</f>
        <v>3275114.42</v>
      </c>
      <c r="K8" s="27">
        <f>SUM(K4:K7)</f>
        <v>1921614.42</v>
      </c>
      <c r="L8" s="42">
        <v>0</v>
      </c>
      <c r="M8" s="42">
        <v>0</v>
      </c>
      <c r="N8" s="37">
        <f>SUM(N4:N7)</f>
        <v>1921614.42</v>
      </c>
      <c r="O8" s="42">
        <f>SUM(O4:O7)</f>
        <v>1921614.42</v>
      </c>
      <c r="P8" s="7"/>
      <c r="Q8" s="7"/>
      <c r="R8" s="7"/>
      <c r="S8" s="7"/>
      <c r="T8" s="7"/>
      <c r="X8" s="29" t="e">
        <f>SUM(E8,L8,#REF!)-#REF!</f>
        <v>#REF!</v>
      </c>
    </row>
    <row r="9" spans="1:24" collapsed="1">
      <c r="A9" s="39">
        <v>16.100000000000001</v>
      </c>
      <c r="B9" s="43"/>
      <c r="C9" s="44" t="s">
        <v>81</v>
      </c>
      <c r="D9" s="45"/>
      <c r="E9" s="46">
        <f>E8</f>
        <v>4015205</v>
      </c>
      <c r="F9" s="46">
        <f>F8</f>
        <v>740090.58</v>
      </c>
      <c r="G9" s="46">
        <f>G8</f>
        <v>0</v>
      </c>
      <c r="H9" s="46">
        <f t="shared" ref="H9:O9" si="5">H8</f>
        <v>3275114.42</v>
      </c>
      <c r="I9" s="46" t="e">
        <f t="shared" si="5"/>
        <v>#REF!</v>
      </c>
      <c r="J9" s="46">
        <f t="shared" si="5"/>
        <v>3275114.42</v>
      </c>
      <c r="K9" s="46">
        <f t="shared" si="5"/>
        <v>1921614.42</v>
      </c>
      <c r="L9" s="46">
        <f t="shared" si="5"/>
        <v>0</v>
      </c>
      <c r="M9" s="46">
        <f t="shared" si="5"/>
        <v>0</v>
      </c>
      <c r="N9" s="46">
        <f t="shared" si="5"/>
        <v>1921614.42</v>
      </c>
      <c r="O9" s="46">
        <f t="shared" si="5"/>
        <v>1921614.42</v>
      </c>
      <c r="P9" s="46"/>
      <c r="Q9" s="46"/>
      <c r="R9" s="46"/>
      <c r="S9" s="46"/>
      <c r="T9" s="46"/>
    </row>
    <row r="10" spans="1:24">
      <c r="O10" s="28"/>
    </row>
    <row r="11" spans="1:24">
      <c r="B11" s="93" t="s">
        <v>58</v>
      </c>
      <c r="C11" s="28"/>
      <c r="O11" s="28"/>
    </row>
    <row r="12" spans="1:24">
      <c r="B12" s="93" t="s">
        <v>59</v>
      </c>
      <c r="C12" s="102"/>
      <c r="D12" s="86"/>
      <c r="E12" s="87"/>
      <c r="O12" s="28"/>
    </row>
    <row r="13" spans="1:24">
      <c r="B13" s="80" t="s">
        <v>88</v>
      </c>
      <c r="C13" s="28"/>
      <c r="O13" s="28"/>
    </row>
    <row r="14" spans="1:24">
      <c r="B14" s="80" t="s">
        <v>57</v>
      </c>
      <c r="C14" s="102"/>
      <c r="D14" s="86"/>
      <c r="E14" s="87"/>
      <c r="F14" s="87"/>
      <c r="G14" s="87"/>
      <c r="H14" s="87"/>
      <c r="I14" s="87"/>
      <c r="J14" s="87"/>
      <c r="O14" s="28"/>
    </row>
    <row r="15" spans="1:24">
      <c r="B15" s="48" t="s">
        <v>56</v>
      </c>
      <c r="C15" s="28"/>
      <c r="O15" s="28"/>
    </row>
    <row r="16" spans="1:24">
      <c r="B16" s="28" t="s">
        <v>84</v>
      </c>
      <c r="O16" s="28"/>
    </row>
    <row r="17" spans="2:15" ht="15">
      <c r="B17" s="103"/>
      <c r="O17" s="28"/>
    </row>
    <row r="18" spans="2:15">
      <c r="O18" s="28"/>
    </row>
    <row r="19" spans="2:15">
      <c r="O19" s="28"/>
    </row>
    <row r="20" spans="2:15">
      <c r="O20" s="28"/>
    </row>
    <row r="21" spans="2:15">
      <c r="O21" s="28"/>
    </row>
    <row r="22" spans="2:15">
      <c r="O22" s="28"/>
    </row>
    <row r="23" spans="2:15">
      <c r="O23" s="28"/>
    </row>
    <row r="24" spans="2:15">
      <c r="O24" s="28"/>
    </row>
    <row r="25" spans="2:15">
      <c r="O25" s="28"/>
    </row>
    <row r="26" spans="2:15">
      <c r="O26" s="28"/>
    </row>
    <row r="27" spans="2:15">
      <c r="O27" s="28"/>
    </row>
    <row r="28" spans="2:15">
      <c r="O28" s="28"/>
    </row>
    <row r="29" spans="2:15">
      <c r="O29" s="28"/>
    </row>
    <row r="30" spans="2:15">
      <c r="O30" s="28"/>
    </row>
    <row r="31" spans="2:15">
      <c r="O31" s="28"/>
    </row>
    <row r="32" spans="2:15">
      <c r="O32" s="28"/>
    </row>
    <row r="33" spans="15:15">
      <c r="O33" s="28"/>
    </row>
    <row r="34" spans="15:15">
      <c r="O34" s="28"/>
    </row>
    <row r="35" spans="15:15">
      <c r="O35" s="28"/>
    </row>
    <row r="36" spans="15:15">
      <c r="O36" s="28"/>
    </row>
    <row r="37" spans="15:15">
      <c r="O37" s="28"/>
    </row>
    <row r="38" spans="15:15">
      <c r="O38" s="28"/>
    </row>
    <row r="39" spans="15:15">
      <c r="O39" s="28"/>
    </row>
    <row r="40" spans="15:15">
      <c r="O40" s="28"/>
    </row>
    <row r="41" spans="15:15">
      <c r="O41" s="28"/>
    </row>
    <row r="42" spans="15:15">
      <c r="O42" s="28"/>
    </row>
    <row r="43" spans="15:15">
      <c r="O43" s="28"/>
    </row>
    <row r="44" spans="15:15">
      <c r="O44" s="28"/>
    </row>
    <row r="45" spans="15:15">
      <c r="O45" s="28"/>
    </row>
    <row r="46" spans="15:15">
      <c r="O46" s="28"/>
    </row>
  </sheetData>
  <mergeCells count="5">
    <mergeCell ref="M2:O2"/>
    <mergeCell ref="P2:T2"/>
    <mergeCell ref="E2:H2"/>
    <mergeCell ref="I2:L2"/>
    <mergeCell ref="F1:L1"/>
  </mergeCells>
  <dataValidations count="4">
    <dataValidation type="list" allowBlank="1" showInputMessage="1" showErrorMessage="1" sqref="P4:P8">
      <formula1>Program_Type</formula1>
    </dataValidation>
    <dataValidation type="list" allowBlank="1" showInputMessage="1" showErrorMessage="1" sqref="T4:T8">
      <formula1>Utility_Grouping</formula1>
    </dataValidation>
    <dataValidation type="list" allowBlank="1" showInputMessage="1" showErrorMessage="1" sqref="S4:S8">
      <formula1>Program_Status</formula1>
    </dataValidation>
    <dataValidation type="list" allowBlank="1" showInputMessage="1" showErrorMessage="1" sqref="Q4:Q8">
      <formula1>Market_Sector</formula1>
    </dataValidation>
  </dataValidations>
  <printOptions horizontalCentered="1" gridLines="1"/>
  <pageMargins left="0" right="0" top="0" bottom="0" header="0" footer="0"/>
  <pageSetup paperSize="17" scale="70"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6D74853A12D84DB763C00A78B3FF14" ma:contentTypeVersion="0" ma:contentTypeDescription="Create a new document." ma:contentTypeScope="" ma:versionID="b11f608055fe5afab92127f484d7dc43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F127C6E-070C-4B67-8691-7C057AD936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BA91C0-9333-4E1D-AF6B-758B1FF49E2B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F5218C5-BFDE-4D03-966C-B3A02F00E5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App B.1 Budget</vt:lpstr>
      <vt:lpstr>App B.2 Savings</vt:lpstr>
      <vt:lpstr>App B.3 Unspent</vt:lpstr>
      <vt:lpstr>'App B.1 Budget'!Print_Area</vt:lpstr>
      <vt:lpstr>'App B.2 Savings'!Print_Area</vt:lpstr>
      <vt:lpstr>'App B.3 Unspent'!Print_Area</vt:lpstr>
      <vt:lpstr>'App B.1 Budget'!Print_Titles</vt:lpstr>
      <vt:lpstr>'App B.2 Savings'!Print_Titles</vt:lpstr>
      <vt:lpstr>'App B.3 Unspent'!Print_Titles</vt:lpstr>
    </vt:vector>
  </TitlesOfParts>
  <Company>Pacific Gas and Electric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Lawrie, Sandy</dc:creator>
  <cp:lastModifiedBy>MCE</cp:lastModifiedBy>
  <cp:lastPrinted>2013-04-19T01:02:47Z</cp:lastPrinted>
  <dcterms:created xsi:type="dcterms:W3CDTF">2012-12-07T17:46:35Z</dcterms:created>
  <dcterms:modified xsi:type="dcterms:W3CDTF">2014-03-27T00:57:08Z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0x0101004B6D74853A12D84DB763C00A78B3FF14</vt:lpwstr>
  </property>
</Properties>
</file>